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40" windowWidth="24615" windowHeight="11700"/>
  </bookViews>
  <sheets>
    <sheet name="Kostenstatistik" sheetId="1" r:id="rId1"/>
  </sheets>
  <externalReferences>
    <externalReference r:id="rId2"/>
  </externalReferences>
  <definedNames>
    <definedName name="_xlnm.Print_Area" localSheetId="0">Kostenstatistik!$A$1:$K$39</definedName>
  </definedNames>
  <calcPr calcId="125725"/>
</workbook>
</file>

<file path=xl/calcChain.xml><?xml version="1.0" encoding="utf-8"?>
<calcChain xmlns="http://schemas.openxmlformats.org/spreadsheetml/2006/main">
  <c r="B5" i="1"/>
  <c r="D1"/>
  <c r="J28"/>
  <c r="J27"/>
  <c r="J26"/>
  <c r="J25"/>
  <c r="J24"/>
  <c r="J23"/>
  <c r="J22"/>
  <c r="J21"/>
  <c r="J20"/>
  <c r="J19"/>
  <c r="J18"/>
  <c r="J17"/>
  <c r="J16"/>
  <c r="I27"/>
  <c r="I26"/>
  <c r="I25"/>
  <c r="I23"/>
  <c r="I22"/>
  <c r="I21"/>
  <c r="I19"/>
  <c r="I18"/>
  <c r="I17"/>
  <c r="H28"/>
  <c r="H24"/>
  <c r="H20"/>
  <c r="H16"/>
  <c r="E28"/>
  <c r="E27"/>
  <c r="E26"/>
  <c r="E25"/>
  <c r="E24"/>
  <c r="E23"/>
  <c r="E22"/>
  <c r="E21"/>
  <c r="E20"/>
  <c r="E19"/>
  <c r="E18"/>
  <c r="E17"/>
  <c r="E16"/>
  <c r="J14"/>
  <c r="I14"/>
  <c r="E14"/>
  <c r="I13"/>
  <c r="J12"/>
  <c r="I12"/>
  <c r="E12"/>
  <c r="H9"/>
  <c r="G36"/>
  <c r="B36"/>
  <c r="G33"/>
  <c r="B33"/>
  <c r="G29"/>
  <c r="I28" s="1"/>
  <c r="B29"/>
  <c r="D28" s="1"/>
  <c r="G11"/>
  <c r="I11" s="1"/>
  <c r="B11"/>
  <c r="C25" s="1"/>
  <c r="C19" l="1"/>
  <c r="C23"/>
  <c r="C27"/>
  <c r="D18"/>
  <c r="D22"/>
  <c r="D26"/>
  <c r="C32"/>
  <c r="C33" s="1"/>
  <c r="C35"/>
  <c r="C17"/>
  <c r="E11"/>
  <c r="E13" s="1"/>
  <c r="E15" s="1"/>
  <c r="C10"/>
  <c r="H10"/>
  <c r="H12"/>
  <c r="C16"/>
  <c r="C29" s="1"/>
  <c r="C20"/>
  <c r="C24"/>
  <c r="C28"/>
  <c r="D19"/>
  <c r="D23"/>
  <c r="D27"/>
  <c r="H17"/>
  <c r="H21"/>
  <c r="H25"/>
  <c r="I16"/>
  <c r="I29" s="1"/>
  <c r="I20"/>
  <c r="I24"/>
  <c r="H31"/>
  <c r="H34"/>
  <c r="C38"/>
  <c r="J11"/>
  <c r="J13" s="1"/>
  <c r="J15" s="1"/>
  <c r="C8"/>
  <c r="C11" s="1"/>
  <c r="C13" s="1"/>
  <c r="C15" s="1"/>
  <c r="H8"/>
  <c r="H11" s="1"/>
  <c r="H13" s="1"/>
  <c r="H15" s="1"/>
  <c r="D12"/>
  <c r="D14"/>
  <c r="C18"/>
  <c r="C22"/>
  <c r="C26"/>
  <c r="D17"/>
  <c r="D29" s="1"/>
  <c r="D21"/>
  <c r="D25"/>
  <c r="H19"/>
  <c r="H23"/>
  <c r="H27"/>
  <c r="C31"/>
  <c r="C34"/>
  <c r="H38"/>
  <c r="C9"/>
  <c r="B13"/>
  <c r="F13" s="1"/>
  <c r="D11"/>
  <c r="D13" s="1"/>
  <c r="C12"/>
  <c r="G13"/>
  <c r="C14"/>
  <c r="H14"/>
  <c r="C21"/>
  <c r="D16"/>
  <c r="D20"/>
  <c r="D24"/>
  <c r="H18"/>
  <c r="H29" s="1"/>
  <c r="H22"/>
  <c r="H26"/>
  <c r="H32"/>
  <c r="H35"/>
  <c r="H36" s="1"/>
  <c r="H33"/>
  <c r="B15"/>
  <c r="E29"/>
  <c r="I15"/>
  <c r="J29"/>
  <c r="D15"/>
  <c r="G15"/>
  <c r="K13"/>
  <c r="C36"/>
  <c r="C30" l="1"/>
  <c r="C37" s="1"/>
  <c r="C39" s="1"/>
  <c r="H30"/>
  <c r="H37" s="1"/>
  <c r="H39" s="1"/>
  <c r="K15"/>
  <c r="G30"/>
  <c r="G37" s="1"/>
  <c r="G39" s="1"/>
  <c r="F15"/>
  <c r="B30"/>
  <c r="B37" s="1"/>
  <c r="B39" s="1"/>
</calcChain>
</file>

<file path=xl/sharedStrings.xml><?xml version="1.0" encoding="utf-8"?>
<sst xmlns="http://schemas.openxmlformats.org/spreadsheetml/2006/main" count="52" uniqueCount="43">
  <si>
    <t>Jahresverkehrszahlen kumuliert</t>
  </si>
  <si>
    <t>Saldo</t>
  </si>
  <si>
    <t>%</t>
  </si>
  <si>
    <t>Aufschl.</t>
  </si>
  <si>
    <t>Ges.-Leistung</t>
  </si>
  <si>
    <t>Ges.-Kosten</t>
  </si>
  <si>
    <t>Pers.-Kosten</t>
  </si>
  <si>
    <t>Umsatzerlöse</t>
  </si>
  <si>
    <t>Aktivierte Eigenleistungen</t>
  </si>
  <si>
    <t>Gesamtleistung</t>
  </si>
  <si>
    <t>Mat./Warenverbr.</t>
  </si>
  <si>
    <t>Rohertrag</t>
  </si>
  <si>
    <t>So. betr. Erlöse</t>
  </si>
  <si>
    <t>Betriebl. Rohertrag</t>
  </si>
  <si>
    <t>Personalkosten</t>
  </si>
  <si>
    <t>Raumkosten</t>
  </si>
  <si>
    <t>Betriebl. Steuern</t>
  </si>
  <si>
    <t>Versicherungen/Beiträge</t>
  </si>
  <si>
    <t>Telefonkosten</t>
  </si>
  <si>
    <t>Fahrzeugkosten</t>
  </si>
  <si>
    <t>Reisekosten</t>
  </si>
  <si>
    <t>Bewirtungskosten</t>
  </si>
  <si>
    <t>Kosten Warenabgabe</t>
  </si>
  <si>
    <t>Abschreibungen</t>
  </si>
  <si>
    <t>Reparatur/Instandhaltung</t>
  </si>
  <si>
    <t>sonstige Kosten</t>
  </si>
  <si>
    <t>Gesamtkosten</t>
  </si>
  <si>
    <t>Betriebsergebnis</t>
  </si>
  <si>
    <t>Zinsaufwand</t>
  </si>
  <si>
    <t>Sonst. neutr. Aufwand</t>
  </si>
  <si>
    <t>Neutr. Aufwand Ges</t>
  </si>
  <si>
    <t>Zinserträge</t>
  </si>
  <si>
    <t>Sonst. neutr.Erträge</t>
  </si>
  <si>
    <t>Neutr. Ertrag Ges</t>
  </si>
  <si>
    <t>Ergebnis vor Steuern</t>
  </si>
  <si>
    <t>Vorl. Ergebnis</t>
  </si>
  <si>
    <t>Werbung</t>
  </si>
  <si>
    <t>Name und Anschrift des Unternehmers</t>
  </si>
  <si>
    <t>Februar</t>
  </si>
  <si>
    <r>
      <t>Betriebswirtschaftliche Auswertung</t>
    </r>
    <r>
      <rPr>
        <sz val="12"/>
        <color indexed="8"/>
        <rFont val="Verdana"/>
        <family val="2"/>
      </rPr>
      <t xml:space="preserve"> – </t>
    </r>
    <r>
      <rPr>
        <b/>
        <sz val="12"/>
        <color indexed="8"/>
        <rFont val="Verdana"/>
        <family val="2"/>
      </rPr>
      <t xml:space="preserve">Kostenstatistik (in EUR) für den Monat </t>
    </r>
  </si>
  <si>
    <t>Steuern Eink. + Ertr.</t>
  </si>
  <si>
    <t>Bestandsveränderung F/U</t>
  </si>
  <si>
    <t>,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</si>
</sst>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\ %"/>
  </numFmts>
  <fonts count="10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99999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0" fillId="0" borderId="2" xfId="0" applyFont="1" applyBorder="1" applyAlignment="1"/>
    <xf numFmtId="0" fontId="0" fillId="0" borderId="2" xfId="0" applyBorder="1"/>
    <xf numFmtId="0" fontId="5" fillId="0" borderId="2" xfId="0" applyFont="1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9" fillId="0" borderId="2" xfId="0" applyFont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top"/>
    </xf>
    <xf numFmtId="164" fontId="4" fillId="4" borderId="1" xfId="0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165" fontId="3" fillId="4" borderId="0" xfId="0" applyNumberFormat="1" applyFont="1" applyFill="1" applyAlignment="1">
      <alignment horizontal="right" vertical="top"/>
    </xf>
    <xf numFmtId="165" fontId="3" fillId="5" borderId="0" xfId="0" applyNumberFormat="1" applyFont="1" applyFill="1" applyAlignment="1">
      <alignment horizontal="right" vertical="top"/>
    </xf>
    <xf numFmtId="0" fontId="4" fillId="4" borderId="1" xfId="0" applyFont="1" applyFill="1" applyBorder="1"/>
    <xf numFmtId="165" fontId="1" fillId="5" borderId="0" xfId="0" applyNumberFormat="1" applyFont="1" applyFill="1" applyAlignment="1">
      <alignment horizontal="right" vertical="top"/>
    </xf>
    <xf numFmtId="10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/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3" borderId="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wa_vorjahresverglei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1">
          <cell r="D1" t="str">
            <v>Max Mustermann, Musterweg 12, 45456 Musterstadt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4"/>
  <sheetViews>
    <sheetView tabSelected="1" zoomScaleNormal="100" workbookViewId="0">
      <selection sqref="A1:K39"/>
    </sheetView>
  </sheetViews>
  <sheetFormatPr baseColWidth="10" defaultColWidth="14.42578125" defaultRowHeight="15" customHeight="1"/>
  <cols>
    <col min="1" max="1" width="23" customWidth="1"/>
    <col min="2" max="5" width="12.7109375" customWidth="1"/>
    <col min="6" max="6" width="9.7109375" bestFit="1" customWidth="1"/>
    <col min="7" max="10" width="12.7109375" customWidth="1"/>
    <col min="11" max="11" width="9.7109375" bestFit="1" customWidth="1"/>
    <col min="12" max="31" width="10.7109375" customWidth="1"/>
  </cols>
  <sheetData>
    <row r="1" spans="1:31" ht="15" customHeight="1">
      <c r="A1" s="18" t="s">
        <v>37</v>
      </c>
      <c r="B1" s="14"/>
      <c r="C1" s="14"/>
      <c r="D1" s="18" t="str">
        <f>[1]Januar!D1</f>
        <v>Max Mustermann, Musterweg 12, 45456 Musterstadt</v>
      </c>
      <c r="E1" s="14"/>
      <c r="F1" s="14"/>
      <c r="G1" s="14"/>
      <c r="H1" s="14"/>
      <c r="I1" s="14"/>
      <c r="J1" s="13"/>
      <c r="K1" s="13"/>
    </row>
    <row r="2" spans="1:31" ht="15" customHeight="1">
      <c r="A2" s="15"/>
      <c r="B2" s="14"/>
      <c r="C2" s="14"/>
      <c r="D2" s="14"/>
      <c r="E2" s="14"/>
      <c r="F2" s="14"/>
      <c r="G2" s="14"/>
      <c r="H2" s="14"/>
      <c r="I2" s="14"/>
      <c r="J2" s="13"/>
      <c r="K2" s="13"/>
    </row>
    <row r="3" spans="1:31" ht="15" customHeight="1">
      <c r="A3" s="16" t="s">
        <v>39</v>
      </c>
      <c r="B3" s="14"/>
      <c r="C3" s="14"/>
      <c r="D3" s="14"/>
      <c r="E3" s="14"/>
      <c r="F3" s="14"/>
      <c r="G3" s="14"/>
      <c r="J3" s="17" t="s">
        <v>38</v>
      </c>
      <c r="K3" s="17">
        <v>2018</v>
      </c>
    </row>
    <row r="5" spans="1:31" s="13" customFormat="1" ht="12.75" customHeight="1">
      <c r="A5" s="19"/>
      <c r="B5" s="32" t="str">
        <f>CONCATENATE(J3," ",K3)</f>
        <v>Februar 2018</v>
      </c>
      <c r="C5" s="33"/>
      <c r="D5" s="33"/>
      <c r="E5" s="33"/>
      <c r="F5" s="33"/>
      <c r="G5" s="32" t="s">
        <v>0</v>
      </c>
      <c r="H5" s="33"/>
      <c r="I5" s="33"/>
      <c r="J5" s="33"/>
      <c r="K5" s="33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2.75" customHeight="1">
      <c r="A6" s="20"/>
      <c r="B6" s="31" t="s">
        <v>42</v>
      </c>
      <c r="C6" s="31" t="s">
        <v>2</v>
      </c>
      <c r="D6" s="31" t="s">
        <v>2</v>
      </c>
      <c r="E6" s="31" t="s">
        <v>2</v>
      </c>
      <c r="F6" s="31" t="s">
        <v>3</v>
      </c>
      <c r="G6" s="31" t="s">
        <v>1</v>
      </c>
      <c r="H6" s="31" t="s">
        <v>2</v>
      </c>
      <c r="I6" s="31" t="s">
        <v>2</v>
      </c>
      <c r="J6" s="31" t="s">
        <v>2</v>
      </c>
      <c r="K6" s="31" t="s">
        <v>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 customHeight="1">
      <c r="A7" s="2"/>
      <c r="B7" s="3"/>
      <c r="C7" s="4" t="s">
        <v>4</v>
      </c>
      <c r="D7" s="4" t="s">
        <v>5</v>
      </c>
      <c r="E7" s="4" t="s">
        <v>6</v>
      </c>
      <c r="F7" s="3"/>
      <c r="G7" s="3"/>
      <c r="H7" s="4" t="s">
        <v>4</v>
      </c>
      <c r="I7" s="4" t="s">
        <v>5</v>
      </c>
      <c r="J7" s="4" t="s">
        <v>6</v>
      </c>
      <c r="K7" s="3"/>
    </row>
    <row r="8" spans="1:31" ht="12.75" customHeight="1">
      <c r="A8" s="5" t="s">
        <v>7</v>
      </c>
      <c r="B8" s="6">
        <v>69400</v>
      </c>
      <c r="C8" s="9">
        <f>B8/$B$11</f>
        <v>0.94293478260869568</v>
      </c>
      <c r="D8" s="9"/>
      <c r="E8" s="2"/>
      <c r="F8" s="2"/>
      <c r="G8" s="6">
        <v>304147.63</v>
      </c>
      <c r="H8" s="9">
        <f>G8/G11</f>
        <v>0.99346720404139666</v>
      </c>
      <c r="I8" s="2"/>
      <c r="J8" s="2"/>
      <c r="K8" s="2"/>
    </row>
    <row r="9" spans="1:31" ht="12.75" customHeight="1">
      <c r="A9" s="30" t="s">
        <v>41</v>
      </c>
      <c r="B9" s="6">
        <v>4200</v>
      </c>
      <c r="C9" s="9">
        <f>B9/$B$11</f>
        <v>5.7065217391304345E-2</v>
      </c>
      <c r="D9" s="9"/>
      <c r="E9" s="2"/>
      <c r="F9" s="2"/>
      <c r="G9" s="6">
        <v>2000</v>
      </c>
      <c r="H9" s="9">
        <f>G9/G11</f>
        <v>6.5327959586033704E-3</v>
      </c>
      <c r="I9" s="2"/>
      <c r="J9" s="2"/>
      <c r="K9" s="2"/>
    </row>
    <row r="10" spans="1:31" ht="12.75" customHeight="1">
      <c r="A10" s="5" t="s">
        <v>8</v>
      </c>
      <c r="B10" s="7">
        <v>0</v>
      </c>
      <c r="C10" s="9">
        <f>B10/$B$11</f>
        <v>0</v>
      </c>
      <c r="D10" s="8"/>
      <c r="E10" s="8"/>
      <c r="F10" s="8"/>
      <c r="G10" s="6">
        <v>0</v>
      </c>
      <c r="H10" s="8">
        <f>G10/G11</f>
        <v>0</v>
      </c>
      <c r="I10" s="8"/>
      <c r="J10" s="8"/>
      <c r="K10" s="8"/>
    </row>
    <row r="11" spans="1:31" ht="12.75" customHeight="1">
      <c r="A11" s="21" t="s">
        <v>9</v>
      </c>
      <c r="B11" s="22">
        <f>SUM(B8:B9,B10)</f>
        <v>73600</v>
      </c>
      <c r="C11" s="23">
        <f>SUM(C8:C10)</f>
        <v>1</v>
      </c>
      <c r="D11" s="24">
        <f>B11/B29</f>
        <v>2.2086893319404988</v>
      </c>
      <c r="E11" s="25">
        <f>B11/B16</f>
        <v>3.4486458676460323</v>
      </c>
      <c r="F11" s="26"/>
      <c r="G11" s="22">
        <f t="shared" ref="G11:H11" si="0">SUM(G8:G10)</f>
        <v>306147.63</v>
      </c>
      <c r="H11" s="23">
        <f t="shared" si="0"/>
        <v>1</v>
      </c>
      <c r="I11" s="25">
        <f>G11/G29</f>
        <v>2.1338250799118974</v>
      </c>
      <c r="J11" s="25">
        <f>G11/G16</f>
        <v>3.4019748608613183</v>
      </c>
      <c r="K11" s="2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2.75" customHeight="1">
      <c r="A12" s="5" t="s">
        <v>10</v>
      </c>
      <c r="B12" s="6">
        <v>32140.5</v>
      </c>
      <c r="C12" s="9">
        <f>B12/B11</f>
        <v>0.43669157608695652</v>
      </c>
      <c r="D12" s="9">
        <f>B12/B29</f>
        <v>0.96451602545154347</v>
      </c>
      <c r="E12" s="9">
        <f>B12/B16</f>
        <v>1.5059945993081154</v>
      </c>
      <c r="F12" s="9">
        <v>1</v>
      </c>
      <c r="G12" s="6">
        <v>148124.1</v>
      </c>
      <c r="H12" s="9">
        <f>G12/G11</f>
        <v>0.48383226092588077</v>
      </c>
      <c r="I12" s="9">
        <f>G12/G29</f>
        <v>1.0324134128341216</v>
      </c>
      <c r="J12" s="9">
        <f>G12/G16</f>
        <v>1.6459851885435404</v>
      </c>
      <c r="K12" s="9">
        <v>1</v>
      </c>
    </row>
    <row r="13" spans="1:31" ht="12.75" customHeight="1">
      <c r="A13" s="21" t="s">
        <v>11</v>
      </c>
      <c r="B13" s="22">
        <f>B11-B12</f>
        <v>41459.5</v>
      </c>
      <c r="C13" s="22">
        <f>C11-C12</f>
        <v>0.56330842391304348</v>
      </c>
      <c r="D13" s="27">
        <f>D11-D12</f>
        <v>1.2441733064889553</v>
      </c>
      <c r="E13" s="27">
        <f>E11-E12</f>
        <v>1.9426512683379169</v>
      </c>
      <c r="F13" s="27">
        <f>B13/B12</f>
        <v>1.2899457071296339</v>
      </c>
      <c r="G13" s="22">
        <f>G11-G12</f>
        <v>158023.53</v>
      </c>
      <c r="H13" s="23">
        <f>H11-H12</f>
        <v>0.51616773907411928</v>
      </c>
      <c r="I13" s="23">
        <f>I11-I12</f>
        <v>1.1014116670777758</v>
      </c>
      <c r="J13" s="23">
        <f>J11-J12</f>
        <v>1.7559896723177779</v>
      </c>
      <c r="K13" s="28">
        <f>G13/G12</f>
        <v>1.0668320010045631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2.75" customHeight="1">
      <c r="A14" s="5" t="s">
        <v>12</v>
      </c>
      <c r="B14" s="6">
        <v>403.5</v>
      </c>
      <c r="C14" s="9">
        <f>B14/B11</f>
        <v>5.4823369565217394E-3</v>
      </c>
      <c r="D14" s="9">
        <f>B14/B29</f>
        <v>1.2108779149972706E-2</v>
      </c>
      <c r="E14" s="9">
        <f>B14/B16</f>
        <v>1.8906638690151821E-2</v>
      </c>
      <c r="F14" s="2"/>
      <c r="G14" s="6">
        <v>2025.15</v>
      </c>
      <c r="H14" s="9">
        <f>G14/G11</f>
        <v>6.614945867782808E-3</v>
      </c>
      <c r="I14" s="9">
        <f>G14/G29</f>
        <v>1.4115137394934526E-2</v>
      </c>
      <c r="J14" s="9">
        <f>G14/G16</f>
        <v>2.250387954815557E-2</v>
      </c>
      <c r="K14" s="2"/>
    </row>
    <row r="15" spans="1:31" ht="12.75" customHeight="1">
      <c r="A15" s="21" t="s">
        <v>13</v>
      </c>
      <c r="B15" s="22">
        <f>SUM(B13:B14)</f>
        <v>41863</v>
      </c>
      <c r="C15" s="23">
        <f t="shared" ref="C15:E15" si="1">SUM(C13,C14)</f>
        <v>0.56879076086956526</v>
      </c>
      <c r="D15" s="28">
        <f t="shared" si="1"/>
        <v>1.2562820856389281</v>
      </c>
      <c r="E15" s="23">
        <f t="shared" si="1"/>
        <v>1.9615579070280686</v>
      </c>
      <c r="F15" s="23">
        <f>B15/B12</f>
        <v>1.3024999611082591</v>
      </c>
      <c r="G15" s="22">
        <f>SUM(G13:G14)</f>
        <v>160048.68</v>
      </c>
      <c r="H15" s="23">
        <f t="shared" ref="H15:J15" si="2">SUM(H13,H14)</f>
        <v>0.52278268494190205</v>
      </c>
      <c r="I15" s="23">
        <f t="shared" si="2"/>
        <v>1.1155268044727102</v>
      </c>
      <c r="J15" s="23">
        <f t="shared" si="2"/>
        <v>1.7784935518659335</v>
      </c>
      <c r="K15" s="23">
        <f>G15/G12</f>
        <v>1.0805039828090093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2.75" customHeight="1">
      <c r="A16" s="5" t="s">
        <v>14</v>
      </c>
      <c r="B16" s="6">
        <v>21341.71</v>
      </c>
      <c r="C16" s="9">
        <f>B16/$B$11</f>
        <v>0.28996888586956521</v>
      </c>
      <c r="D16" s="9">
        <f>B16/$B$29</f>
        <v>0.64045118481478069</v>
      </c>
      <c r="E16" s="9">
        <f>B16/$B$16</f>
        <v>1</v>
      </c>
      <c r="F16" s="8"/>
      <c r="G16" s="6">
        <v>89991.15</v>
      </c>
      <c r="H16" s="9">
        <f>G16/$G$11</f>
        <v>0.29394691051503485</v>
      </c>
      <c r="I16" s="9">
        <f>G16/$G$29</f>
        <v>0.62723128981959952</v>
      </c>
      <c r="J16" s="9">
        <f>G16/$G$16</f>
        <v>1</v>
      </c>
      <c r="K16" s="8"/>
    </row>
    <row r="17" spans="1:31" ht="12.75" customHeight="1">
      <c r="A17" s="5" t="s">
        <v>15</v>
      </c>
      <c r="B17" s="6">
        <v>1871.03</v>
      </c>
      <c r="C17" s="9">
        <f t="shared" ref="C17:C28" si="3">B17/$B$11</f>
        <v>2.5421603260869566E-2</v>
      </c>
      <c r="D17" s="9">
        <f t="shared" ref="D17:D28" si="4">B17/$B$29</f>
        <v>5.61484239231064E-2</v>
      </c>
      <c r="E17" s="9">
        <f t="shared" ref="E17:E28" si="5">B17/$B$16</f>
        <v>8.7670107034534719E-2</v>
      </c>
      <c r="F17" s="8"/>
      <c r="G17" s="6">
        <v>9127.24</v>
      </c>
      <c r="H17" s="9">
        <f t="shared" ref="H17:H28" si="6">G17/$G$11</f>
        <v>2.9813198292601512E-2</v>
      </c>
      <c r="I17" s="9">
        <f t="shared" ref="I17:I28" si="7">G17/$G$29</f>
        <v>6.3616150229139662E-2</v>
      </c>
      <c r="J17" s="9">
        <f t="shared" ref="J17:J28" si="8">G17/$G$16</f>
        <v>0.10142375111330393</v>
      </c>
      <c r="K17" s="8"/>
    </row>
    <row r="18" spans="1:31" ht="12.75" customHeight="1">
      <c r="A18" s="5" t="s">
        <v>16</v>
      </c>
      <c r="B18" s="7">
        <v>0</v>
      </c>
      <c r="C18" s="9">
        <f t="shared" si="3"/>
        <v>0</v>
      </c>
      <c r="D18" s="9">
        <f t="shared" si="4"/>
        <v>0</v>
      </c>
      <c r="E18" s="9">
        <f t="shared" si="5"/>
        <v>0</v>
      </c>
      <c r="F18" s="8"/>
      <c r="G18" s="6">
        <v>0</v>
      </c>
      <c r="H18" s="9">
        <f t="shared" si="6"/>
        <v>0</v>
      </c>
      <c r="I18" s="9">
        <f t="shared" si="7"/>
        <v>0</v>
      </c>
      <c r="J18" s="9">
        <f t="shared" si="8"/>
        <v>0</v>
      </c>
      <c r="K18" s="8"/>
    </row>
    <row r="19" spans="1:31" ht="12.75" customHeight="1">
      <c r="A19" s="5" t="s">
        <v>17</v>
      </c>
      <c r="B19" s="6">
        <v>480</v>
      </c>
      <c r="C19" s="9">
        <f t="shared" si="3"/>
        <v>6.5217391304347823E-3</v>
      </c>
      <c r="D19" s="9">
        <f t="shared" si="4"/>
        <v>1.4404495643090208E-2</v>
      </c>
      <c r="E19" s="9">
        <f t="shared" si="5"/>
        <v>2.2491168702039342E-2</v>
      </c>
      <c r="F19" s="8"/>
      <c r="G19" s="6">
        <v>2890</v>
      </c>
      <c r="H19" s="9">
        <f t="shared" si="6"/>
        <v>9.4398901601818706E-3</v>
      </c>
      <c r="I19" s="9">
        <f t="shared" si="7"/>
        <v>2.0143074375409614E-2</v>
      </c>
      <c r="J19" s="9">
        <f t="shared" si="8"/>
        <v>3.2114269014230847E-2</v>
      </c>
      <c r="K19" s="8"/>
    </row>
    <row r="20" spans="1:31" ht="12.75" customHeight="1">
      <c r="A20" s="5" t="s">
        <v>18</v>
      </c>
      <c r="B20" s="6">
        <v>0</v>
      </c>
      <c r="C20" s="9">
        <f t="shared" si="3"/>
        <v>0</v>
      </c>
      <c r="D20" s="9">
        <f t="shared" si="4"/>
        <v>0</v>
      </c>
      <c r="E20" s="9">
        <f t="shared" si="5"/>
        <v>0</v>
      </c>
      <c r="F20" s="2"/>
      <c r="G20" s="6">
        <v>0</v>
      </c>
      <c r="H20" s="9">
        <f t="shared" si="6"/>
        <v>0</v>
      </c>
      <c r="I20" s="9">
        <f t="shared" si="7"/>
        <v>0</v>
      </c>
      <c r="J20" s="9">
        <f t="shared" si="8"/>
        <v>0</v>
      </c>
      <c r="K20" s="2"/>
    </row>
    <row r="21" spans="1:31" ht="12.75" customHeight="1">
      <c r="A21" s="5" t="s">
        <v>19</v>
      </c>
      <c r="B21" s="6">
        <v>1063.8</v>
      </c>
      <c r="C21" s="9">
        <f t="shared" si="3"/>
        <v>1.4453804347826086E-2</v>
      </c>
      <c r="D21" s="9">
        <f t="shared" si="4"/>
        <v>3.1923963468998673E-2</v>
      </c>
      <c r="E21" s="9">
        <f t="shared" si="5"/>
        <v>4.9846052635894686E-2</v>
      </c>
      <c r="F21" s="2"/>
      <c r="G21" s="6">
        <v>6132.93</v>
      </c>
      <c r="H21" s="9">
        <f t="shared" si="6"/>
        <v>2.0032590159198685E-2</v>
      </c>
      <c r="I21" s="9">
        <f t="shared" si="7"/>
        <v>4.2746043297294423E-2</v>
      </c>
      <c r="J21" s="9">
        <f t="shared" si="8"/>
        <v>6.8150368119531762E-2</v>
      </c>
      <c r="K21" s="2"/>
    </row>
    <row r="22" spans="1:31" ht="12.75" customHeight="1">
      <c r="A22" s="5" t="s">
        <v>20</v>
      </c>
      <c r="B22" s="6">
        <v>0</v>
      </c>
      <c r="C22" s="9">
        <f t="shared" si="3"/>
        <v>0</v>
      </c>
      <c r="D22" s="9">
        <f t="shared" si="4"/>
        <v>0</v>
      </c>
      <c r="E22" s="9">
        <f t="shared" si="5"/>
        <v>0</v>
      </c>
      <c r="F22" s="2"/>
      <c r="G22" s="6">
        <v>0</v>
      </c>
      <c r="H22" s="9">
        <f t="shared" si="6"/>
        <v>0</v>
      </c>
      <c r="I22" s="9">
        <f t="shared" si="7"/>
        <v>0</v>
      </c>
      <c r="J22" s="9">
        <f t="shared" si="8"/>
        <v>0</v>
      </c>
      <c r="K22" s="2"/>
    </row>
    <row r="23" spans="1:31" ht="12.75" customHeight="1">
      <c r="A23" s="11" t="s">
        <v>36</v>
      </c>
      <c r="B23" s="6">
        <v>2946.54</v>
      </c>
      <c r="C23" s="9">
        <f t="shared" si="3"/>
        <v>4.0034510869565214E-2</v>
      </c>
      <c r="D23" s="9">
        <f t="shared" si="4"/>
        <v>8.842379706706463E-2</v>
      </c>
      <c r="E23" s="9">
        <f t="shared" si="5"/>
        <v>0.13806485047355624</v>
      </c>
      <c r="F23" s="2"/>
      <c r="G23" s="6">
        <v>11401.66</v>
      </c>
      <c r="H23" s="9">
        <f t="shared" si="6"/>
        <v>3.7242359184684853E-2</v>
      </c>
      <c r="I23" s="9">
        <f t="shared" si="7"/>
        <v>7.9468680063367741E-2</v>
      </c>
      <c r="J23" s="9">
        <f t="shared" si="8"/>
        <v>0.1266975697054655</v>
      </c>
      <c r="K23" s="2"/>
    </row>
    <row r="24" spans="1:31" ht="12.75" customHeight="1">
      <c r="A24" s="5" t="s">
        <v>21</v>
      </c>
      <c r="B24" s="6">
        <v>0</v>
      </c>
      <c r="C24" s="9">
        <f t="shared" si="3"/>
        <v>0</v>
      </c>
      <c r="D24" s="9">
        <f t="shared" si="4"/>
        <v>0</v>
      </c>
      <c r="E24" s="9">
        <f t="shared" si="5"/>
        <v>0</v>
      </c>
      <c r="F24" s="2"/>
      <c r="G24" s="6">
        <v>0</v>
      </c>
      <c r="H24" s="9">
        <f t="shared" si="6"/>
        <v>0</v>
      </c>
      <c r="I24" s="9">
        <f t="shared" si="7"/>
        <v>0</v>
      </c>
      <c r="J24" s="9">
        <f t="shared" si="8"/>
        <v>0</v>
      </c>
      <c r="K24" s="2"/>
    </row>
    <row r="25" spans="1:31" ht="12.75" customHeight="1">
      <c r="A25" s="5" t="s">
        <v>22</v>
      </c>
      <c r="B25" s="6">
        <v>191.5</v>
      </c>
      <c r="C25" s="9">
        <f t="shared" si="3"/>
        <v>2.6019021739130434E-3</v>
      </c>
      <c r="D25" s="9">
        <f t="shared" si="4"/>
        <v>5.7467935742745307E-3</v>
      </c>
      <c r="E25" s="9">
        <f t="shared" si="5"/>
        <v>8.973039180084446E-3</v>
      </c>
      <c r="F25" s="8"/>
      <c r="G25" s="6">
        <v>672.98</v>
      </c>
      <c r="H25" s="9">
        <f t="shared" si="6"/>
        <v>2.1982205121104481E-3</v>
      </c>
      <c r="I25" s="9">
        <f t="shared" si="7"/>
        <v>4.6906180599180494E-3</v>
      </c>
      <c r="J25" s="9">
        <f t="shared" si="8"/>
        <v>7.4782909208294382E-3</v>
      </c>
      <c r="K25" s="8"/>
    </row>
    <row r="26" spans="1:31" ht="12.75" customHeight="1">
      <c r="A26" s="5" t="s">
        <v>23</v>
      </c>
      <c r="B26" s="6">
        <v>1500</v>
      </c>
      <c r="C26" s="9">
        <f t="shared" si="3"/>
        <v>2.0380434782608696E-2</v>
      </c>
      <c r="D26" s="9">
        <f t="shared" si="4"/>
        <v>4.5014048884656904E-2</v>
      </c>
      <c r="E26" s="9">
        <f t="shared" si="5"/>
        <v>7.0284902193872942E-2</v>
      </c>
      <c r="F26" s="2"/>
      <c r="G26" s="6">
        <v>7800</v>
      </c>
      <c r="H26" s="9">
        <f t="shared" si="6"/>
        <v>2.5477904238553145E-2</v>
      </c>
      <c r="I26" s="9">
        <f t="shared" si="7"/>
        <v>5.4365391047818332E-2</v>
      </c>
      <c r="J26" s="9">
        <f t="shared" si="8"/>
        <v>8.6675189726989829E-2</v>
      </c>
      <c r="K26" s="2"/>
    </row>
    <row r="27" spans="1:31" ht="12.75" customHeight="1">
      <c r="A27" s="5" t="s">
        <v>24</v>
      </c>
      <c r="B27" s="6">
        <v>297.32</v>
      </c>
      <c r="C27" s="9">
        <f t="shared" si="3"/>
        <v>4.0396739130434782E-3</v>
      </c>
      <c r="D27" s="9">
        <f t="shared" si="4"/>
        <v>8.92238467625746E-3</v>
      </c>
      <c r="E27" s="9">
        <f t="shared" si="5"/>
        <v>1.3931404746854868E-2</v>
      </c>
      <c r="F27" s="8"/>
      <c r="G27" s="6">
        <v>1583.45</v>
      </c>
      <c r="H27" s="9">
        <f t="shared" si="6"/>
        <v>5.1721778803252537E-3</v>
      </c>
      <c r="I27" s="9">
        <f t="shared" si="7"/>
        <v>1.1036522878803582E-2</v>
      </c>
      <c r="J27" s="9">
        <f t="shared" si="8"/>
        <v>1.7595619124769493E-2</v>
      </c>
      <c r="K27" s="8"/>
    </row>
    <row r="28" spans="1:31" ht="12.75" customHeight="1">
      <c r="A28" s="5" t="s">
        <v>25</v>
      </c>
      <c r="B28" s="6">
        <v>3631.03</v>
      </c>
      <c r="C28" s="9">
        <f t="shared" si="3"/>
        <v>4.933464673913044E-2</v>
      </c>
      <c r="D28" s="9">
        <f t="shared" si="4"/>
        <v>0.1089649079477705</v>
      </c>
      <c r="E28" s="9">
        <f t="shared" si="5"/>
        <v>0.17013772560867899</v>
      </c>
      <c r="F28" s="2"/>
      <c r="G28" s="6">
        <v>13874.22</v>
      </c>
      <c r="H28" s="9">
        <f t="shared" si="6"/>
        <v>4.5318724172387026E-2</v>
      </c>
      <c r="I28" s="9">
        <f t="shared" si="7"/>
        <v>9.6702230228648975E-2</v>
      </c>
      <c r="J28" s="9">
        <f t="shared" si="8"/>
        <v>0.15417316036076881</v>
      </c>
      <c r="K28" s="2"/>
    </row>
    <row r="29" spans="1:31" ht="12.75" customHeight="1">
      <c r="A29" s="21" t="s">
        <v>26</v>
      </c>
      <c r="B29" s="22">
        <f t="shared" ref="B29:E29" si="9">SUM(B16:B28)</f>
        <v>33322.93</v>
      </c>
      <c r="C29" s="23">
        <f t="shared" si="9"/>
        <v>0.45275720108695655</v>
      </c>
      <c r="D29" s="23">
        <f t="shared" si="9"/>
        <v>0.99999999999999989</v>
      </c>
      <c r="E29" s="23">
        <f t="shared" si="9"/>
        <v>1.5613992505755159</v>
      </c>
      <c r="F29" s="26"/>
      <c r="G29" s="22">
        <f t="shared" ref="G29:J29" si="10">SUM(G16:G28)</f>
        <v>143473.63</v>
      </c>
      <c r="H29" s="23">
        <f t="shared" si="10"/>
        <v>0.46864197511507771</v>
      </c>
      <c r="I29" s="23">
        <f t="shared" si="10"/>
        <v>0.99999999999999989</v>
      </c>
      <c r="J29" s="23">
        <f t="shared" si="10"/>
        <v>1.5943082180858896</v>
      </c>
      <c r="K29" s="26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ht="12.75" customHeight="1">
      <c r="A30" s="21" t="s">
        <v>27</v>
      </c>
      <c r="B30" s="22">
        <f>B15-B29</f>
        <v>8540.07</v>
      </c>
      <c r="C30" s="23">
        <f>C15-C29</f>
        <v>0.11603355978260871</v>
      </c>
      <c r="D30" s="26"/>
      <c r="E30" s="26"/>
      <c r="F30" s="26"/>
      <c r="G30" s="22">
        <f>G15-G29</f>
        <v>16575.049999999988</v>
      </c>
      <c r="H30" s="23">
        <f>H15-H29</f>
        <v>5.414070982682434E-2</v>
      </c>
      <c r="I30" s="26"/>
      <c r="J30" s="26"/>
      <c r="K30" s="26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ht="12.75" customHeight="1">
      <c r="A31" s="5" t="s">
        <v>28</v>
      </c>
      <c r="B31" s="6">
        <v>600</v>
      </c>
      <c r="C31" s="9">
        <f>B31/$B$11</f>
        <v>8.152173913043478E-3</v>
      </c>
      <c r="D31" s="2"/>
      <c r="E31" s="2"/>
      <c r="F31" s="2"/>
      <c r="G31" s="6">
        <v>3000</v>
      </c>
      <c r="H31" s="9">
        <f>G31/$G$11</f>
        <v>9.7991939379050551E-3</v>
      </c>
      <c r="I31" s="2"/>
      <c r="J31" s="2"/>
      <c r="K31" s="2"/>
    </row>
    <row r="32" spans="1:31" ht="12.75" customHeight="1">
      <c r="A32" s="5" t="s">
        <v>29</v>
      </c>
      <c r="B32" s="7">
        <v>0</v>
      </c>
      <c r="C32" s="9">
        <f>B32/$B$11</f>
        <v>0</v>
      </c>
      <c r="D32" s="2"/>
      <c r="E32" s="2"/>
      <c r="F32" s="2"/>
      <c r="G32" s="7">
        <v>0</v>
      </c>
      <c r="H32" s="9">
        <f>G32/$G$11</f>
        <v>0</v>
      </c>
      <c r="I32" s="2"/>
      <c r="J32" s="2"/>
      <c r="K32" s="2"/>
    </row>
    <row r="33" spans="1:31" ht="12.75" customHeight="1">
      <c r="A33" s="21" t="s">
        <v>30</v>
      </c>
      <c r="B33" s="22">
        <f t="shared" ref="B33:C33" si="11">SUM(B31,B32)</f>
        <v>600</v>
      </c>
      <c r="C33" s="23">
        <f t="shared" si="11"/>
        <v>8.152173913043478E-3</v>
      </c>
      <c r="D33" s="26"/>
      <c r="E33" s="29"/>
      <c r="F33" s="26"/>
      <c r="G33" s="22">
        <f t="shared" ref="G33:H33" si="12">SUM(G31,G32)</f>
        <v>3000</v>
      </c>
      <c r="H33" s="23">
        <f t="shared" si="12"/>
        <v>9.7991939379050551E-3</v>
      </c>
      <c r="I33" s="26"/>
      <c r="J33" s="26"/>
      <c r="K33" s="2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2.75" customHeight="1">
      <c r="A34" s="5" t="s">
        <v>31</v>
      </c>
      <c r="B34" s="7">
        <v>0</v>
      </c>
      <c r="C34" s="9">
        <f>B34/$B$11</f>
        <v>0</v>
      </c>
      <c r="D34" s="2"/>
      <c r="E34" s="2"/>
      <c r="F34" s="2"/>
      <c r="G34" s="7">
        <v>0</v>
      </c>
      <c r="H34" s="9">
        <f>G34/$G$11</f>
        <v>0</v>
      </c>
      <c r="I34" s="2"/>
      <c r="J34" s="2"/>
      <c r="K34" s="2"/>
    </row>
    <row r="35" spans="1:31" ht="12.75" customHeight="1">
      <c r="A35" s="5" t="s">
        <v>32</v>
      </c>
      <c r="B35" s="6">
        <v>280</v>
      </c>
      <c r="C35" s="9">
        <f>B35/$B$11</f>
        <v>3.8043478260869567E-3</v>
      </c>
      <c r="D35" s="2"/>
      <c r="E35" s="2"/>
      <c r="F35" s="2"/>
      <c r="G35" s="6">
        <v>6469.78</v>
      </c>
      <c r="H35" s="9">
        <f>G35/$G$11</f>
        <v>2.1132876318526457E-2</v>
      </c>
      <c r="I35" s="2"/>
      <c r="J35" s="2"/>
      <c r="K35" s="2"/>
    </row>
    <row r="36" spans="1:31" ht="12.75" customHeight="1">
      <c r="A36" s="21" t="s">
        <v>33</v>
      </c>
      <c r="B36" s="22">
        <f t="shared" ref="B36:C36" si="13">SUM(B34,B35)</f>
        <v>280</v>
      </c>
      <c r="C36" s="23">
        <f t="shared" si="13"/>
        <v>3.8043478260869567E-3</v>
      </c>
      <c r="D36" s="26"/>
      <c r="E36" s="26"/>
      <c r="F36" s="26"/>
      <c r="G36" s="22">
        <f t="shared" ref="G36:H36" si="14">SUM(G34,G35)</f>
        <v>6469.78</v>
      </c>
      <c r="H36" s="23">
        <f t="shared" si="14"/>
        <v>2.1132876318526457E-2</v>
      </c>
      <c r="I36" s="26"/>
      <c r="J36" s="26"/>
      <c r="K36" s="26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2.75" customHeight="1">
      <c r="A37" s="21" t="s">
        <v>34</v>
      </c>
      <c r="B37" s="22">
        <f>B30+B33-B36</f>
        <v>8860.07</v>
      </c>
      <c r="C37" s="23">
        <f>C30+C33-C36</f>
        <v>0.12038138586956522</v>
      </c>
      <c r="D37" s="26"/>
      <c r="E37" s="26"/>
      <c r="F37" s="26"/>
      <c r="G37" s="22">
        <f>G30+G33-G36</f>
        <v>13105.26999999999</v>
      </c>
      <c r="H37" s="23">
        <f>H30+H33-H36</f>
        <v>4.280702744620294E-2</v>
      </c>
      <c r="I37" s="26"/>
      <c r="J37" s="26"/>
      <c r="K37" s="26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2.75" customHeight="1">
      <c r="A38" s="30" t="s">
        <v>40</v>
      </c>
      <c r="B38" s="6">
        <v>300</v>
      </c>
      <c r="C38" s="9">
        <f>B38/$B$11</f>
        <v>4.076086956521739E-3</v>
      </c>
      <c r="D38" s="2"/>
      <c r="E38" s="2"/>
      <c r="F38" s="2"/>
      <c r="G38" s="6">
        <v>1800</v>
      </c>
      <c r="H38" s="9">
        <f>G38/$G$11</f>
        <v>5.8795163627430331E-3</v>
      </c>
      <c r="I38" s="2"/>
      <c r="J38" s="2"/>
      <c r="K38" s="2"/>
    </row>
    <row r="39" spans="1:31" ht="12.75" customHeight="1">
      <c r="A39" s="21" t="s">
        <v>35</v>
      </c>
      <c r="B39" s="22">
        <f>B37-B38</f>
        <v>8560.07</v>
      </c>
      <c r="C39" s="23">
        <f>C37-C38</f>
        <v>0.11630529891304348</v>
      </c>
      <c r="D39" s="26"/>
      <c r="E39" s="26"/>
      <c r="F39" s="26"/>
      <c r="G39" s="22">
        <f>G37-G38</f>
        <v>11305.26999999999</v>
      </c>
      <c r="H39" s="23">
        <f>H37-H38</f>
        <v>3.6927511083459909E-2</v>
      </c>
      <c r="I39" s="26"/>
      <c r="J39" s="26"/>
      <c r="K39" s="26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3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31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31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31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31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31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31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31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</sheetData>
  <mergeCells count="2">
    <mergeCell ref="B5:F5"/>
    <mergeCell ref="G5:K5"/>
  </mergeCells>
  <pageMargins left="0.23622047244094491" right="0.15748031496062992" top="0.39370078740157483" bottom="0.51181102362204722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Kostenstatistik</vt:lpstr>
      <vt:lpstr>Kostenstatistik!Druckbereich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Gründerlexikon</cp:lastModifiedBy>
  <cp:lastPrinted>2018-08-15T08:56:10Z</cp:lastPrinted>
  <dcterms:modified xsi:type="dcterms:W3CDTF">2018-08-15T08:56:11Z</dcterms:modified>
</cp:coreProperties>
</file>