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735" activeTab="3"/>
  </bookViews>
  <sheets>
    <sheet name="Rentabilitätsberechnung Handel" sheetId="1" r:id="rId1"/>
    <sheet name="Umsatzplanung Handel" sheetId="2" r:id="rId2"/>
    <sheet name="Rentabilitätsberechnung DL" sheetId="4" r:id="rId3"/>
    <sheet name="Umsatzplanung Dienstleister" sheetId="3" r:id="rId4"/>
  </sheets>
  <definedNames>
    <definedName name="solver_adj" localSheetId="3" hidden="1">'Umsatzplanung Dienstleister'!$K$14</definedName>
    <definedName name="solver_adj" localSheetId="1" hidden="1">'Umsatzplanung Handel'!$I$19</definedName>
    <definedName name="solver_cvg" localSheetId="3" hidden="1">0.0001</definedName>
    <definedName name="solver_cvg" localSheetId="1" hidden="1">0.0001</definedName>
    <definedName name="solver_drv" localSheetId="3" hidden="1">1</definedName>
    <definedName name="solver_drv" localSheetId="1" hidden="1">1</definedName>
    <definedName name="solver_est" localSheetId="3" hidden="1">1</definedName>
    <definedName name="solver_est" localSheetId="1" hidden="1">1</definedName>
    <definedName name="solver_itr" localSheetId="3" hidden="1">100</definedName>
    <definedName name="solver_itr" localSheetId="1" hidden="1">100</definedName>
    <definedName name="solver_lin" localSheetId="3" hidden="1">2</definedName>
    <definedName name="solver_lin" localSheetId="1" hidden="1">2</definedName>
    <definedName name="solver_neg" localSheetId="3" hidden="1">2</definedName>
    <definedName name="solver_neg" localSheetId="1" hidden="1">2</definedName>
    <definedName name="solver_num" localSheetId="3" hidden="1">0</definedName>
    <definedName name="solver_num" localSheetId="1" hidden="1">0</definedName>
    <definedName name="solver_nwt" localSheetId="3" hidden="1">1</definedName>
    <definedName name="solver_nwt" localSheetId="1" hidden="1">1</definedName>
    <definedName name="solver_opt" localSheetId="3" hidden="1">'Umsatzplanung Dienstleister'!$F$19</definedName>
    <definedName name="solver_opt" localSheetId="1" hidden="1">'Umsatzplanung Handel'!$B$19</definedName>
    <definedName name="solver_pre" localSheetId="3" hidden="1">0.000001</definedName>
    <definedName name="solver_pre" localSheetId="1" hidden="1">0.000001</definedName>
    <definedName name="solver_scl" localSheetId="3" hidden="1">2</definedName>
    <definedName name="solver_scl" localSheetId="1" hidden="1">2</definedName>
    <definedName name="solver_sho" localSheetId="3" hidden="1">2</definedName>
    <definedName name="solver_sho" localSheetId="1" hidden="1">2</definedName>
    <definedName name="solver_tim" localSheetId="3" hidden="1">100</definedName>
    <definedName name="solver_tim" localSheetId="1" hidden="1">100</definedName>
    <definedName name="solver_tol" localSheetId="3" hidden="1">0.05</definedName>
    <definedName name="solver_tol" localSheetId="1" hidden="1">0.05</definedName>
    <definedName name="solver_typ" localSheetId="3" hidden="1">3</definedName>
    <definedName name="solver_typ" localSheetId="1" hidden="1">3</definedName>
    <definedName name="solver_val" localSheetId="3" hidden="1">0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D11" i="3"/>
  <c r="B11"/>
  <c r="B13" s="1"/>
  <c r="B9" i="4" s="1"/>
  <c r="I19" i="3"/>
  <c r="B9"/>
  <c r="B7"/>
  <c r="B22" i="2"/>
  <c r="D22"/>
  <c r="F22"/>
  <c r="K18"/>
  <c r="K20" s="1"/>
  <c r="J18"/>
  <c r="J20" s="1"/>
  <c r="K14"/>
  <c r="J14"/>
  <c r="F22" i="3"/>
  <c r="D22"/>
  <c r="B22"/>
  <c r="K18"/>
  <c r="K19" s="1"/>
  <c r="J18"/>
  <c r="J19" s="1"/>
  <c r="K12"/>
  <c r="J12"/>
  <c r="F6" i="2"/>
  <c r="D6"/>
  <c r="B6"/>
  <c r="I14" s="1"/>
  <c r="F6" i="3"/>
  <c r="D6"/>
  <c r="B6"/>
  <c r="I12" s="1"/>
  <c r="I18" i="2" l="1"/>
  <c r="D11"/>
  <c r="F47" i="4" l="1"/>
  <c r="F11" i="3" s="1"/>
  <c r="D47" i="4"/>
  <c r="B47"/>
  <c r="F14"/>
  <c r="D14"/>
  <c r="B14"/>
  <c r="I18" i="3"/>
  <c r="F13"/>
  <c r="F14" i="1"/>
  <c r="D14"/>
  <c r="B14"/>
  <c r="B47"/>
  <c r="B18" i="3" s="1"/>
  <c r="D47" i="1"/>
  <c r="D13" i="3" s="1"/>
  <c r="F47" i="1"/>
  <c r="F11" i="2"/>
  <c r="F13" s="1"/>
  <c r="F18" s="1"/>
  <c r="F18" i="3" l="1"/>
  <c r="F19" s="1"/>
  <c r="F9" i="4"/>
  <c r="F12" s="1"/>
  <c r="G43" s="1"/>
  <c r="D18" i="3"/>
  <c r="D19" s="1"/>
  <c r="D9" i="4"/>
  <c r="D13" i="2"/>
  <c r="B11"/>
  <c r="B13" s="1"/>
  <c r="B19" i="3"/>
  <c r="I20" i="2"/>
  <c r="F9" i="1"/>
  <c r="G35" i="4" l="1"/>
  <c r="G14"/>
  <c r="G26"/>
  <c r="F16"/>
  <c r="G16" s="1"/>
  <c r="G37"/>
  <c r="G32"/>
  <c r="G47"/>
  <c r="G24"/>
  <c r="G36"/>
  <c r="G30"/>
  <c r="G18"/>
  <c r="G41"/>
  <c r="G45"/>
  <c r="G19"/>
  <c r="G21"/>
  <c r="G28"/>
  <c r="G38"/>
  <c r="G39"/>
  <c r="G9"/>
  <c r="D18" i="2"/>
  <c r="D19" s="1"/>
  <c r="B18"/>
  <c r="B19" s="1"/>
  <c r="D9" i="1"/>
  <c r="D12" s="1"/>
  <c r="B9"/>
  <c r="B12" s="1"/>
  <c r="C9" s="1"/>
  <c r="F19" i="2"/>
  <c r="F12" i="1"/>
  <c r="F49" i="4" l="1"/>
  <c r="G49" s="1"/>
  <c r="B12"/>
  <c r="C9" s="1"/>
  <c r="D12"/>
  <c r="E9" s="1"/>
  <c r="G39" i="1"/>
  <c r="G45"/>
  <c r="G32"/>
  <c r="G41"/>
  <c r="G36"/>
  <c r="G37"/>
  <c r="G28"/>
  <c r="G47"/>
  <c r="G30"/>
  <c r="G18"/>
  <c r="G35"/>
  <c r="G43"/>
  <c r="G24"/>
  <c r="G19"/>
  <c r="G26"/>
  <c r="G38"/>
  <c r="G14"/>
  <c r="G21"/>
  <c r="F16"/>
  <c r="G9"/>
  <c r="C41"/>
  <c r="C30"/>
  <c r="C18"/>
  <c r="C37"/>
  <c r="C38"/>
  <c r="C36"/>
  <c r="C19"/>
  <c r="C26"/>
  <c r="B16"/>
  <c r="C43"/>
  <c r="C45"/>
  <c r="C32"/>
  <c r="C24"/>
  <c r="C39"/>
  <c r="C21"/>
  <c r="C28"/>
  <c r="C47"/>
  <c r="C14"/>
  <c r="C35"/>
  <c r="E36"/>
  <c r="E18"/>
  <c r="E47"/>
  <c r="E30"/>
  <c r="E28"/>
  <c r="E14"/>
  <c r="E35"/>
  <c r="E24"/>
  <c r="E39"/>
  <c r="E38"/>
  <c r="E43"/>
  <c r="E26"/>
  <c r="D16"/>
  <c r="E21"/>
  <c r="E32"/>
  <c r="E19"/>
  <c r="E37"/>
  <c r="E41"/>
  <c r="E45"/>
  <c r="E9"/>
  <c r="E41" i="4" l="1"/>
  <c r="E32"/>
  <c r="E24"/>
  <c r="D16"/>
  <c r="E28"/>
  <c r="E47"/>
  <c r="E18"/>
  <c r="E30"/>
  <c r="E43"/>
  <c r="E26"/>
  <c r="E19"/>
  <c r="E36"/>
  <c r="E14"/>
  <c r="E38"/>
  <c r="E35"/>
  <c r="E21"/>
  <c r="E37"/>
  <c r="E45"/>
  <c r="E39"/>
  <c r="C39"/>
  <c r="C30"/>
  <c r="C43"/>
  <c r="C37"/>
  <c r="C21"/>
  <c r="C24"/>
  <c r="C19"/>
  <c r="C36"/>
  <c r="C32"/>
  <c r="C47"/>
  <c r="C26"/>
  <c r="B16"/>
  <c r="C38"/>
  <c r="C28"/>
  <c r="C41"/>
  <c r="C14"/>
  <c r="C45"/>
  <c r="C18"/>
  <c r="C35"/>
  <c r="G16" i="1"/>
  <c r="F49"/>
  <c r="G49" s="1"/>
  <c r="C16"/>
  <c r="B49"/>
  <c r="C49" s="1"/>
  <c r="D49"/>
  <c r="E49" s="1"/>
  <c r="E16"/>
  <c r="C16" i="4" l="1"/>
  <c r="B49"/>
  <c r="C49" s="1"/>
  <c r="D49"/>
  <c r="E49" s="1"/>
  <c r="E16"/>
</calcChain>
</file>

<file path=xl/comments1.xml><?xml version="1.0" encoding="utf-8"?>
<comments xmlns="http://schemas.openxmlformats.org/spreadsheetml/2006/main">
  <authors>
    <author>Gründerlexikon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Was soll zur Deckung der privaten Kosten der Lebensführung am Jahresende übrig bleiben?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Achtung: Ggf. anteilige Erfassung beachten!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Durch Kostenvoranschlag evaluierbar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Durch Kostenvoranschlag evaluierbar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Durch Kostenvoranschlag evaluierbar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Gibt der Mitbewerber vor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Gibt der Mitbewerber vor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Gibt der Mitbewerber vor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Standortanalyse sagt: Man verkauft dort weniger =&gt; rot
sonst = grün</t>
        </r>
      </text>
    </comment>
  </commentList>
</comments>
</file>

<file path=xl/comments2.xml><?xml version="1.0" encoding="utf-8"?>
<comments xmlns="http://schemas.openxmlformats.org/spreadsheetml/2006/main">
  <authors>
    <author>Gründerlexikon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Achtung: Ggf. anteilige Erfassung beachten!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Was soll zur Deckung der privaten Kosten der Lebensführung am Jahresende übrig bleiben?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Achtung: Ggf. anteilige Erfassung beachten!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Konkurent mehr pro Stunde nimmt =&gt; grün, sonst =&gt; rot</t>
        </r>
      </text>
    </comment>
  </commentList>
</comments>
</file>

<file path=xl/sharedStrings.xml><?xml version="1.0" encoding="utf-8"?>
<sst xmlns="http://schemas.openxmlformats.org/spreadsheetml/2006/main" count="128" uniqueCount="77">
  <si>
    <t>Name</t>
  </si>
  <si>
    <t>EUR</t>
  </si>
  <si>
    <t>%</t>
  </si>
  <si>
    <t>Gesamtleistung</t>
  </si>
  <si>
    <t>ROHGEWINN</t>
  </si>
  <si>
    <t>Personalkosten</t>
  </si>
  <si>
    <t>(inkl. Nebenkosten)</t>
  </si>
  <si>
    <t>Versicherungen, Beiträge</t>
  </si>
  <si>
    <t>Sonstige Kosten</t>
  </si>
  <si>
    <t>- Bürobedarf/Telefon</t>
  </si>
  <si>
    <t>- Werbung</t>
  </si>
  <si>
    <t>- Buchführung</t>
  </si>
  <si>
    <t>Zinsaufwendungen</t>
  </si>
  <si>
    <t>Abschreibungen</t>
  </si>
  <si>
    <t>Gesamtaufwand</t>
  </si>
  <si>
    <t>BETRIEBSERGEBNIS</t>
  </si>
  <si>
    <t>Adressse</t>
  </si>
  <si>
    <t>Firma</t>
  </si>
  <si>
    <t>- Sonstiges</t>
  </si>
  <si>
    <t>Rentabilitätsvorschau</t>
  </si>
  <si>
    <t>Ort, Datum, Unterschrift</t>
  </si>
  <si>
    <t>Umsatzerlöse</t>
  </si>
  <si>
    <t>Material und Wareneinsatz</t>
  </si>
  <si>
    <t>Raumkosten</t>
  </si>
  <si>
    <t>Kraftfahrzeugkosten</t>
  </si>
  <si>
    <t>Reise- u. Übernachtungsk.</t>
  </si>
  <si>
    <t>Reparaturen und Instands.</t>
  </si>
  <si>
    <t>Leasingaufwendungen</t>
  </si>
  <si>
    <t>- Beratungskosten</t>
  </si>
  <si>
    <t>Betriebssteuern</t>
  </si>
  <si>
    <t xml:space="preserve">Musterstadt, </t>
  </si>
  <si>
    <t>2011 ( /12)</t>
  </si>
  <si>
    <t>Summe</t>
  </si>
  <si>
    <t>Plausibilitätsprüfung</t>
  </si>
  <si>
    <t>Der Umsatz muss erbracht werden</t>
  </si>
  <si>
    <t>Dienstleister</t>
  </si>
  <si>
    <t>Stundensatz</t>
  </si>
  <si>
    <t>Vergleich mit Nebenrechnung</t>
  </si>
  <si>
    <t>max. Stunden pro Jahr</t>
  </si>
  <si>
    <t>Stunden pro Tag</t>
  </si>
  <si>
    <t>Tage / Woche</t>
  </si>
  <si>
    <t>Wochen im Jahr</t>
  </si>
  <si>
    <t>Stückpreis EK</t>
  </si>
  <si>
    <t>Stückpreis VK</t>
  </si>
  <si>
    <t>Einkauf in St.</t>
  </si>
  <si>
    <t>Verkauf in St.</t>
  </si>
  <si>
    <t>Nötiger Verkauf in Stück / Jahr</t>
  </si>
  <si>
    <t>Nötiger Stundensatz</t>
  </si>
  <si>
    <t>Vergleich mit Wettbewerbsstundensatz</t>
  </si>
  <si>
    <t>Vergleich mit Absatz aus Standortanalyse</t>
  </si>
  <si>
    <t>Usereingabe</t>
  </si>
  <si>
    <t>Gesamtaufwand lt. Rentabilitätsvorschau</t>
  </si>
  <si>
    <t>autom. Übernommene Werte</t>
  </si>
  <si>
    <t>Soll-Werte Umsatz</t>
  </si>
  <si>
    <t>Soll-Werte Leistung</t>
  </si>
  <si>
    <t>Jahresgewinn in Euro</t>
  </si>
  <si>
    <t>gewünschte Arbeitszeiten erfassen</t>
  </si>
  <si>
    <t>Solver starten</t>
  </si>
  <si>
    <t>Stundensatz des Konkurrenten eingeben</t>
  </si>
  <si>
    <t>Jahresumsatz</t>
  </si>
  <si>
    <t>Vergleich der Konkurenzfähigkeit / Plausibilität über die Stundensätze</t>
  </si>
  <si>
    <t>EK Preis erfassen (lt. Angebot)</t>
  </si>
  <si>
    <t>gewünschter VK erfassen (lt. Preiskalkulation)</t>
  </si>
  <si>
    <t>Vergleich mit VK Wettbewerb</t>
  </si>
  <si>
    <t>VK des Konkurrenten eingeben</t>
  </si>
  <si>
    <t>Absatzmenge lt. Standortanalyse eingeben</t>
  </si>
  <si>
    <t>Plausibilität via rot/grün über die Absatzmenge / VK Preise</t>
  </si>
  <si>
    <t>Nebenrechnung</t>
  </si>
  <si>
    <t>autom. übernommene Werte</t>
  </si>
  <si>
    <t>Jahresgewinn in Euro eingeben</t>
  </si>
  <si>
    <t>Ablaufplan jeweils pro Jahr durchführen!</t>
  </si>
  <si>
    <t>Anteil</t>
  </si>
  <si>
    <t>2018 ( 9/12)</t>
  </si>
  <si>
    <t>Gründung zum:</t>
  </si>
  <si>
    <t>anteiliger Gewinn</t>
  </si>
  <si>
    <t>-</t>
  </si>
  <si>
    <t>Jahresgewinn in Euro und Anteil (Rumpfwirtschaftsjahr) eingeben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</si>
</sst>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164" formatCode="#,##0.00\ [$€]\ ;\-#,##0.00\ [$€]\ ;&quot; -&quot;#\ [$€]\ ;@\ "/>
    <numFmt numFmtId="165" formatCode="#,##0.00&quot;       &quot;;\-#,##0.00&quot;       &quot;;&quot; -&quot;#&quot;       &quot;;@\ "/>
    <numFmt numFmtId="166" formatCode="#,##0&quot;       &quot;;\-#,##0&quot;       &quot;;&quot; -&quot;#&quot;       &quot;;@\ "/>
    <numFmt numFmtId="167" formatCode="0.0"/>
  </numFmts>
  <fonts count="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Alignment="0" applyProtection="0"/>
    <xf numFmtId="164" fontId="1" fillId="0" borderId="0" applyFont="0" applyFill="0" applyAlignment="0" applyProtection="0"/>
  </cellStyleXfs>
  <cellXfs count="142">
    <xf numFmtId="0" fontId="1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166" fontId="4" fillId="0" borderId="7" xfId="1" applyNumberFormat="1" applyFont="1" applyFill="1" applyBorder="1" applyAlignment="1" applyProtection="1"/>
    <xf numFmtId="167" fontId="4" fillId="0" borderId="8" xfId="0" applyNumberFormat="1" applyFont="1" applyBorder="1"/>
    <xf numFmtId="49" fontId="4" fillId="0" borderId="3" xfId="0" applyNumberFormat="1" applyFont="1" applyBorder="1" applyAlignment="1">
      <alignment horizontal="left"/>
    </xf>
    <xf numFmtId="166" fontId="4" fillId="0" borderId="4" xfId="1" applyNumberFormat="1" applyFont="1" applyFill="1" applyBorder="1" applyAlignment="1" applyProtection="1"/>
    <xf numFmtId="0" fontId="4" fillId="0" borderId="9" xfId="0" applyFont="1" applyBorder="1"/>
    <xf numFmtId="166" fontId="4" fillId="0" borderId="0" xfId="1" applyNumberFormat="1" applyFont="1" applyFill="1" applyBorder="1" applyAlignment="1" applyProtection="1"/>
    <xf numFmtId="0" fontId="4" fillId="0" borderId="10" xfId="0" applyFont="1" applyBorder="1"/>
    <xf numFmtId="166" fontId="4" fillId="0" borderId="0" xfId="0" applyNumberFormat="1" applyFont="1" applyBorder="1"/>
    <xf numFmtId="166" fontId="4" fillId="0" borderId="11" xfId="1" applyNumberFormat="1" applyFont="1" applyFill="1" applyBorder="1" applyAlignment="1" applyProtection="1"/>
    <xf numFmtId="0" fontId="4" fillId="0" borderId="12" xfId="0" applyFont="1" applyBorder="1"/>
    <xf numFmtId="166" fontId="4" fillId="0" borderId="13" xfId="1" applyNumberFormat="1" applyFont="1" applyFill="1" applyBorder="1" applyAlignment="1" applyProtection="1"/>
    <xf numFmtId="167" fontId="4" fillId="0" borderId="14" xfId="0" applyNumberFormat="1" applyFont="1" applyBorder="1"/>
    <xf numFmtId="0" fontId="4" fillId="0" borderId="8" xfId="0" applyFont="1" applyBorder="1"/>
    <xf numFmtId="0" fontId="6" fillId="0" borderId="6" xfId="0" applyFont="1" applyBorder="1"/>
    <xf numFmtId="0" fontId="4" fillId="0" borderId="6" xfId="0" quotePrefix="1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9" fillId="0" borderId="1" xfId="0" applyFont="1" applyBorder="1"/>
    <xf numFmtId="167" fontId="4" fillId="0" borderId="5" xfId="0" applyNumberFormat="1" applyFont="1" applyBorder="1"/>
    <xf numFmtId="0" fontId="4" fillId="0" borderId="17" xfId="0" applyFont="1" applyBorder="1"/>
    <xf numFmtId="0" fontId="9" fillId="0" borderId="15" xfId="0" applyFont="1" applyBorder="1"/>
    <xf numFmtId="0" fontId="5" fillId="0" borderId="15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0" xfId="0" applyFont="1"/>
    <xf numFmtId="0" fontId="17" fillId="0" borderId="0" xfId="0" applyFont="1" applyBorder="1"/>
    <xf numFmtId="0" fontId="18" fillId="0" borderId="0" xfId="0" applyFont="1" applyBorder="1"/>
    <xf numFmtId="0" fontId="19" fillId="0" borderId="15" xfId="0" applyFont="1" applyBorder="1"/>
    <xf numFmtId="0" fontId="20" fillId="0" borderId="15" xfId="0" applyFont="1" applyBorder="1"/>
    <xf numFmtId="0" fontId="20" fillId="0" borderId="0" xfId="0" applyFont="1"/>
    <xf numFmtId="0" fontId="18" fillId="0" borderId="0" xfId="0" applyFont="1"/>
    <xf numFmtId="0" fontId="19" fillId="0" borderId="1" xfId="0" applyFont="1" applyBorder="1"/>
    <xf numFmtId="0" fontId="20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166" fontId="15" fillId="0" borderId="7" xfId="1" applyNumberFormat="1" applyFont="1" applyFill="1" applyBorder="1" applyAlignment="1" applyProtection="1"/>
    <xf numFmtId="167" fontId="15" fillId="0" borderId="8" xfId="0" applyNumberFormat="1" applyFont="1" applyBorder="1"/>
    <xf numFmtId="49" fontId="15" fillId="0" borderId="3" xfId="0" applyNumberFormat="1" applyFont="1" applyBorder="1" applyAlignment="1">
      <alignment horizontal="left"/>
    </xf>
    <xf numFmtId="166" fontId="15" fillId="0" borderId="4" xfId="1" applyNumberFormat="1" applyFont="1" applyFill="1" applyBorder="1" applyAlignment="1" applyProtection="1"/>
    <xf numFmtId="0" fontId="15" fillId="0" borderId="9" xfId="0" applyFont="1" applyBorder="1"/>
    <xf numFmtId="166" fontId="15" fillId="0" borderId="0" xfId="1" applyNumberFormat="1" applyFont="1" applyFill="1" applyBorder="1" applyAlignment="1" applyProtection="1"/>
    <xf numFmtId="0" fontId="15" fillId="0" borderId="10" xfId="0" applyFont="1" applyBorder="1"/>
    <xf numFmtId="166" fontId="15" fillId="0" borderId="0" xfId="0" applyNumberFormat="1" applyFont="1" applyBorder="1"/>
    <xf numFmtId="166" fontId="15" fillId="0" borderId="11" xfId="1" applyNumberFormat="1" applyFont="1" applyFill="1" applyBorder="1" applyAlignment="1" applyProtection="1"/>
    <xf numFmtId="0" fontId="15" fillId="0" borderId="12" xfId="0" applyFont="1" applyBorder="1"/>
    <xf numFmtId="166" fontId="15" fillId="0" borderId="13" xfId="1" applyNumberFormat="1" applyFont="1" applyFill="1" applyBorder="1" applyAlignment="1" applyProtection="1"/>
    <xf numFmtId="167" fontId="15" fillId="0" borderId="14" xfId="0" applyNumberFormat="1" applyFont="1" applyBorder="1"/>
    <xf numFmtId="0" fontId="15" fillId="0" borderId="8" xfId="0" applyFont="1" applyBorder="1"/>
    <xf numFmtId="0" fontId="21" fillId="0" borderId="6" xfId="0" applyFont="1" applyBorder="1"/>
    <xf numFmtId="0" fontId="15" fillId="0" borderId="6" xfId="0" quotePrefix="1" applyFont="1" applyBorder="1"/>
    <xf numFmtId="167" fontId="15" fillId="0" borderId="5" xfId="0" applyNumberFormat="1" applyFont="1" applyBorder="1"/>
    <xf numFmtId="0" fontId="15" fillId="0" borderId="17" xfId="0" applyFont="1" applyBorder="1"/>
    <xf numFmtId="0" fontId="1" fillId="3" borderId="0" xfId="0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6" fontId="1" fillId="0" borderId="24" xfId="0" applyNumberFormat="1" applyFont="1" applyBorder="1" applyProtection="1">
      <protection locked="0"/>
    </xf>
    <xf numFmtId="6" fontId="1" fillId="0" borderId="25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3" borderId="29" xfId="0" applyFont="1" applyFill="1" applyBorder="1" applyProtection="1">
      <protection locked="0"/>
    </xf>
    <xf numFmtId="0" fontId="1" fillId="0" borderId="28" xfId="0" applyNumberFormat="1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30" xfId="0" applyNumberFormat="1" applyFont="1" applyBorder="1" applyProtection="1">
      <protection locked="0"/>
    </xf>
    <xf numFmtId="0" fontId="1" fillId="0" borderId="18" xfId="0" applyFont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0" xfId="0" applyFont="1" applyBorder="1" applyProtection="1"/>
    <xf numFmtId="0" fontId="1" fillId="0" borderId="22" xfId="0" applyFont="1" applyBorder="1" applyProtection="1"/>
    <xf numFmtId="0" fontId="1" fillId="4" borderId="0" xfId="0" applyFont="1" applyFill="1" applyBorder="1" applyProtection="1"/>
    <xf numFmtId="0" fontId="1" fillId="4" borderId="22" xfId="0" applyFont="1" applyFill="1" applyBorder="1" applyProtection="1"/>
    <xf numFmtId="0" fontId="1" fillId="4" borderId="24" xfId="0" applyFont="1" applyFill="1" applyBorder="1" applyProtection="1"/>
    <xf numFmtId="0" fontId="1" fillId="0" borderId="24" xfId="0" applyFont="1" applyBorder="1" applyProtection="1"/>
    <xf numFmtId="0" fontId="1" fillId="4" borderId="25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1" fillId="2" borderId="22" xfId="0" applyFont="1" applyFill="1" applyBorder="1" applyProtection="1"/>
    <xf numFmtId="0" fontId="1" fillId="0" borderId="23" xfId="0" applyFont="1" applyBorder="1" applyProtection="1"/>
    <xf numFmtId="0" fontId="10" fillId="0" borderId="18" xfId="0" applyFont="1" applyBorder="1" applyProtection="1"/>
    <xf numFmtId="0" fontId="13" fillId="0" borderId="21" xfId="0" applyFont="1" applyBorder="1" applyProtection="1"/>
    <xf numFmtId="0" fontId="1" fillId="3" borderId="23" xfId="0" applyFont="1" applyFill="1" applyBorder="1" applyProtection="1"/>
    <xf numFmtId="0" fontId="14" fillId="3" borderId="0" xfId="0" applyFont="1" applyFill="1" applyProtection="1"/>
    <xf numFmtId="0" fontId="14" fillId="0" borderId="0" xfId="0" applyFont="1" applyProtection="1"/>
    <xf numFmtId="0" fontId="14" fillId="4" borderId="0" xfId="0" applyFont="1" applyFill="1" applyProtection="1"/>
    <xf numFmtId="0" fontId="14" fillId="0" borderId="18" xfId="0" applyFont="1" applyBorder="1" applyProtection="1"/>
    <xf numFmtId="0" fontId="10" fillId="0" borderId="0" xfId="0" applyFont="1" applyProtection="1"/>
    <xf numFmtId="0" fontId="15" fillId="0" borderId="0" xfId="0" applyFo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22" xfId="0" applyFont="1" applyBorder="1" applyAlignment="1" applyProtection="1">
      <protection locked="0"/>
    </xf>
    <xf numFmtId="0" fontId="15" fillId="3" borderId="0" xfId="0" applyFont="1" applyFill="1" applyBorder="1" applyProtection="1">
      <protection locked="0"/>
    </xf>
    <xf numFmtId="0" fontId="15" fillId="3" borderId="22" xfId="0" applyFont="1" applyFill="1" applyBorder="1" applyProtection="1">
      <protection locked="0"/>
    </xf>
    <xf numFmtId="6" fontId="15" fillId="0" borderId="26" xfId="0" applyNumberFormat="1" applyFont="1" applyBorder="1" applyProtection="1">
      <protection locked="0"/>
    </xf>
    <xf numFmtId="0" fontId="15" fillId="0" borderId="0" xfId="0" applyFont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15" fillId="0" borderId="20" xfId="0" applyFont="1" applyBorder="1" applyProtection="1"/>
    <xf numFmtId="0" fontId="15" fillId="0" borderId="0" xfId="0" applyFont="1" applyBorder="1" applyProtection="1"/>
    <xf numFmtId="0" fontId="15" fillId="0" borderId="21" xfId="0" applyFont="1" applyBorder="1" applyProtection="1"/>
    <xf numFmtId="0" fontId="15" fillId="0" borderId="23" xfId="0" applyFont="1" applyBorder="1" applyProtection="1"/>
    <xf numFmtId="0" fontId="22" fillId="0" borderId="21" xfId="0" applyFont="1" applyBorder="1" applyProtection="1"/>
    <xf numFmtId="0" fontId="15" fillId="3" borderId="26" xfId="0" applyFont="1" applyFill="1" applyBorder="1" applyProtection="1"/>
    <xf numFmtId="0" fontId="15" fillId="0" borderId="22" xfId="0" applyFont="1" applyBorder="1" applyProtection="1"/>
    <xf numFmtId="0" fontId="15" fillId="0" borderId="0" xfId="0" applyFont="1" applyBorder="1" applyAlignment="1" applyProtection="1"/>
    <xf numFmtId="0" fontId="15" fillId="4" borderId="0" xfId="0" applyFont="1" applyFill="1" applyBorder="1" applyProtection="1"/>
    <xf numFmtId="0" fontId="15" fillId="4" borderId="22" xfId="0" applyFont="1" applyFill="1" applyBorder="1" applyProtection="1"/>
    <xf numFmtId="0" fontId="15" fillId="4" borderId="24" xfId="0" applyFont="1" applyFill="1" applyBorder="1" applyProtection="1"/>
    <xf numFmtId="0" fontId="15" fillId="0" borderId="24" xfId="0" applyFont="1" applyBorder="1" applyProtection="1"/>
    <xf numFmtId="0" fontId="15" fillId="4" borderId="25" xfId="0" applyFont="1" applyFill="1" applyBorder="1" applyProtection="1"/>
    <xf numFmtId="0" fontId="15" fillId="2" borderId="0" xfId="0" applyFont="1" applyFill="1" applyBorder="1" applyProtection="1"/>
    <xf numFmtId="0" fontId="15" fillId="2" borderId="22" xfId="0" applyFont="1" applyFill="1" applyBorder="1" applyProtection="1"/>
    <xf numFmtId="0" fontId="15" fillId="3" borderId="0" xfId="0" applyFont="1" applyFill="1" applyProtection="1"/>
    <xf numFmtId="0" fontId="15" fillId="4" borderId="0" xfId="0" applyFont="1" applyFill="1" applyProtection="1"/>
    <xf numFmtId="0" fontId="15" fillId="0" borderId="27" xfId="0" applyFont="1" applyBorder="1" applyProtection="1"/>
    <xf numFmtId="0" fontId="15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Protection="1"/>
    <xf numFmtId="0" fontId="10" fillId="0" borderId="0" xfId="0" applyFont="1" applyBorder="1" applyAlignment="1" applyProtection="1">
      <alignment horizontal="center"/>
    </xf>
    <xf numFmtId="0" fontId="1" fillId="4" borderId="0" xfId="0" applyFont="1" applyFill="1" applyBorder="1" applyProtection="1">
      <protection locked="0"/>
    </xf>
    <xf numFmtId="0" fontId="10" fillId="2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4" fontId="19" fillId="0" borderId="1" xfId="0" applyNumberFormat="1" applyFont="1" applyBorder="1"/>
    <xf numFmtId="0" fontId="15" fillId="0" borderId="22" xfId="0" applyFont="1" applyBorder="1" applyAlignment="1" applyProtection="1">
      <alignment horizontal="center"/>
    </xf>
    <xf numFmtId="0" fontId="4" fillId="0" borderId="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1" fillId="0" borderId="16" xfId="0" applyFont="1" applyBorder="1" applyAlignment="1">
      <alignment horizontal="center"/>
    </xf>
  </cellXfs>
  <cellStyles count="3">
    <cellStyle name="Dezimal" xfId="1" builtinId="3"/>
    <cellStyle name="Euro" xfId="2"/>
    <cellStyle name="Standard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0</xdr:rowOff>
    </xdr:from>
    <xdr:to>
      <xdr:col>13</xdr:col>
      <xdr:colOff>38099</xdr:colOff>
      <xdr:row>12</xdr:row>
      <xdr:rowOff>28575</xdr:rowOff>
    </xdr:to>
    <xdr:sp macro="" textlink="">
      <xdr:nvSpPr>
        <xdr:cNvPr id="2" name="Textfeld 1"/>
        <xdr:cNvSpPr txBox="1"/>
      </xdr:nvSpPr>
      <xdr:spPr>
        <a:xfrm>
          <a:off x="10010775" y="161925"/>
          <a:ext cx="2266949" cy="1819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Solver starten!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Für Händler oder Dienstleister</a:t>
          </a:r>
          <a:endParaRPr lang="de-DE"/>
        </a:p>
        <a:p>
          <a:endParaRPr lang="de-DE" sz="1100"/>
        </a:p>
        <a:p>
          <a:r>
            <a:rPr lang="de-DE" sz="1100"/>
            <a:t>Lösung mit Solver wobei:</a:t>
          </a:r>
        </a:p>
        <a:p>
          <a:endParaRPr lang="de-DE" sz="1100"/>
        </a:p>
        <a:p>
          <a:r>
            <a:rPr lang="de-DE" sz="1100"/>
            <a:t>Zielzelle: B19=0 | D19=0 | F19=0</a:t>
          </a:r>
        </a:p>
        <a:p>
          <a:r>
            <a:rPr lang="de-DE" sz="1100"/>
            <a:t>veränderbare Zelle: I19 | J19 | K19</a:t>
          </a:r>
        </a:p>
      </xdr:txBody>
    </xdr:sp>
    <xdr:clientData/>
  </xdr:twoCellAnchor>
  <xdr:twoCellAnchor>
    <xdr:from>
      <xdr:col>0</xdr:col>
      <xdr:colOff>2105026</xdr:colOff>
      <xdr:row>6</xdr:row>
      <xdr:rowOff>66676</xdr:rowOff>
    </xdr:from>
    <xdr:to>
      <xdr:col>0</xdr:col>
      <xdr:colOff>2466976</xdr:colOff>
      <xdr:row>8</xdr:row>
      <xdr:rowOff>76200</xdr:rowOff>
    </xdr:to>
    <xdr:sp macro="" textlink="">
      <xdr:nvSpPr>
        <xdr:cNvPr id="3" name="Textfeld 2"/>
        <xdr:cNvSpPr txBox="1"/>
      </xdr:nvSpPr>
      <xdr:spPr>
        <a:xfrm>
          <a:off x="2105026" y="1047751"/>
          <a:ext cx="361950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1.</a:t>
          </a:r>
        </a:p>
      </xdr:txBody>
    </xdr:sp>
    <xdr:clientData/>
  </xdr:twoCellAnchor>
  <xdr:twoCellAnchor>
    <xdr:from>
      <xdr:col>11</xdr:col>
      <xdr:colOff>123825</xdr:colOff>
      <xdr:row>15</xdr:row>
      <xdr:rowOff>47625</xdr:rowOff>
    </xdr:from>
    <xdr:to>
      <xdr:col>11</xdr:col>
      <xdr:colOff>485775</xdr:colOff>
      <xdr:row>17</xdr:row>
      <xdr:rowOff>38100</xdr:rowOff>
    </xdr:to>
    <xdr:sp macro="" textlink="">
      <xdr:nvSpPr>
        <xdr:cNvPr id="4" name="Textfeld 3"/>
        <xdr:cNvSpPr txBox="1"/>
      </xdr:nvSpPr>
      <xdr:spPr>
        <a:xfrm>
          <a:off x="10782300" y="2505075"/>
          <a:ext cx="3619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2.</a:t>
          </a:r>
        </a:p>
      </xdr:txBody>
    </xdr:sp>
    <xdr:clientData/>
  </xdr:twoCellAnchor>
  <xdr:twoCellAnchor>
    <xdr:from>
      <xdr:col>0</xdr:col>
      <xdr:colOff>2171700</xdr:colOff>
      <xdr:row>21</xdr:row>
      <xdr:rowOff>152400</xdr:rowOff>
    </xdr:from>
    <xdr:to>
      <xdr:col>1</xdr:col>
      <xdr:colOff>0</xdr:colOff>
      <xdr:row>23</xdr:row>
      <xdr:rowOff>152400</xdr:rowOff>
    </xdr:to>
    <xdr:sp macro="" textlink="">
      <xdr:nvSpPr>
        <xdr:cNvPr id="5" name="Textfeld 4"/>
        <xdr:cNvSpPr txBox="1"/>
      </xdr:nvSpPr>
      <xdr:spPr>
        <a:xfrm>
          <a:off x="2171700" y="3590925"/>
          <a:ext cx="3810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3. </a:t>
          </a:r>
        </a:p>
      </xdr:txBody>
    </xdr:sp>
    <xdr:clientData/>
  </xdr:twoCellAnchor>
  <xdr:twoCellAnchor>
    <xdr:from>
      <xdr:col>9</xdr:col>
      <xdr:colOff>561975</xdr:colOff>
      <xdr:row>1</xdr:row>
      <xdr:rowOff>0</xdr:rowOff>
    </xdr:from>
    <xdr:to>
      <xdr:col>10</xdr:col>
      <xdr:colOff>142875</xdr:colOff>
      <xdr:row>3</xdr:row>
      <xdr:rowOff>0</xdr:rowOff>
    </xdr:to>
    <xdr:sp macro="" textlink="">
      <xdr:nvSpPr>
        <xdr:cNvPr id="6" name="Textfeld 5"/>
        <xdr:cNvSpPr txBox="1"/>
      </xdr:nvSpPr>
      <xdr:spPr>
        <a:xfrm>
          <a:off x="9553575" y="161925"/>
          <a:ext cx="3714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4.</a:t>
          </a:r>
        </a:p>
      </xdr:txBody>
    </xdr:sp>
    <xdr:clientData/>
  </xdr:twoCellAnchor>
  <xdr:twoCellAnchor>
    <xdr:from>
      <xdr:col>1</xdr:col>
      <xdr:colOff>19049</xdr:colOff>
      <xdr:row>25</xdr:row>
      <xdr:rowOff>157166</xdr:rowOff>
    </xdr:from>
    <xdr:to>
      <xdr:col>6</xdr:col>
      <xdr:colOff>0</xdr:colOff>
      <xdr:row>29</xdr:row>
      <xdr:rowOff>5</xdr:rowOff>
    </xdr:to>
    <xdr:sp macro="" textlink="">
      <xdr:nvSpPr>
        <xdr:cNvPr id="7" name="Geschweifte Klammer rechts 6"/>
        <xdr:cNvSpPr/>
      </xdr:nvSpPr>
      <xdr:spPr>
        <a:xfrm rot="5400000">
          <a:off x="4136230" y="2516985"/>
          <a:ext cx="500064" cy="36290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361951</xdr:colOff>
      <xdr:row>28</xdr:row>
      <xdr:rowOff>133350</xdr:rowOff>
    </xdr:from>
    <xdr:to>
      <xdr:col>4</xdr:col>
      <xdr:colOff>47626</xdr:colOff>
      <xdr:row>30</xdr:row>
      <xdr:rowOff>142875</xdr:rowOff>
    </xdr:to>
    <xdr:sp macro="" textlink="">
      <xdr:nvSpPr>
        <xdr:cNvPr id="8" name="Textfeld 7"/>
        <xdr:cNvSpPr txBox="1"/>
      </xdr:nvSpPr>
      <xdr:spPr>
        <a:xfrm>
          <a:off x="4219576" y="4552950"/>
          <a:ext cx="3619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5.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0</xdr:rowOff>
    </xdr:from>
    <xdr:to>
      <xdr:col>12</xdr:col>
      <xdr:colOff>742949</xdr:colOff>
      <xdr:row>10</xdr:row>
      <xdr:rowOff>0</xdr:rowOff>
    </xdr:to>
    <xdr:sp macro="" textlink="">
      <xdr:nvSpPr>
        <xdr:cNvPr id="2" name="Textfeld 1"/>
        <xdr:cNvSpPr txBox="1"/>
      </xdr:nvSpPr>
      <xdr:spPr>
        <a:xfrm>
          <a:off x="10048875" y="161925"/>
          <a:ext cx="2171699" cy="1466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Solver starten!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Für Händler oder Dienstleister</a:t>
          </a:r>
          <a:endParaRPr lang="de-DE"/>
        </a:p>
        <a:p>
          <a:endParaRPr lang="de-DE" sz="1100"/>
        </a:p>
        <a:p>
          <a:r>
            <a:rPr lang="de-DE" sz="1100"/>
            <a:t>Lösung mit Solver wobei:</a:t>
          </a:r>
        </a:p>
        <a:p>
          <a:endParaRPr lang="de-DE" sz="1100"/>
        </a:p>
        <a:p>
          <a:r>
            <a:rPr lang="de-DE" sz="1100"/>
            <a:t>Zielzelle: B19=0 | D19=0 | F19=0</a:t>
          </a:r>
        </a:p>
        <a:p>
          <a:r>
            <a:rPr lang="de-DE" sz="1100"/>
            <a:t>veränderbare Zelle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: I19 | J19 | K19</a:t>
          </a:r>
          <a:endParaRPr lang="de-DE" sz="1100"/>
        </a:p>
      </xdr:txBody>
    </xdr:sp>
    <xdr:clientData/>
  </xdr:twoCellAnchor>
  <xdr:twoCellAnchor>
    <xdr:from>
      <xdr:col>9</xdr:col>
      <xdr:colOff>571500</xdr:colOff>
      <xdr:row>1</xdr:row>
      <xdr:rowOff>0</xdr:rowOff>
    </xdr:from>
    <xdr:to>
      <xdr:col>10</xdr:col>
      <xdr:colOff>152400</xdr:colOff>
      <xdr:row>3</xdr:row>
      <xdr:rowOff>0</xdr:rowOff>
    </xdr:to>
    <xdr:sp macro="" textlink="">
      <xdr:nvSpPr>
        <xdr:cNvPr id="3" name="Textfeld 5"/>
        <xdr:cNvSpPr txBox="1"/>
      </xdr:nvSpPr>
      <xdr:spPr>
        <a:xfrm>
          <a:off x="9677400" y="161925"/>
          <a:ext cx="3714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4.</a:t>
          </a:r>
        </a:p>
      </xdr:txBody>
    </xdr:sp>
    <xdr:clientData/>
  </xdr:twoCellAnchor>
  <xdr:twoCellAnchor>
    <xdr:from>
      <xdr:col>11</xdr:col>
      <xdr:colOff>95250</xdr:colOff>
      <xdr:row>14</xdr:row>
      <xdr:rowOff>85725</xdr:rowOff>
    </xdr:from>
    <xdr:to>
      <xdr:col>11</xdr:col>
      <xdr:colOff>466725</xdr:colOff>
      <xdr:row>16</xdr:row>
      <xdr:rowOff>76200</xdr:rowOff>
    </xdr:to>
    <xdr:sp macro="" textlink="">
      <xdr:nvSpPr>
        <xdr:cNvPr id="4" name="Textfeld 3"/>
        <xdr:cNvSpPr txBox="1"/>
      </xdr:nvSpPr>
      <xdr:spPr>
        <a:xfrm>
          <a:off x="10572750" y="2381250"/>
          <a:ext cx="3714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2.</a:t>
          </a:r>
        </a:p>
      </xdr:txBody>
    </xdr:sp>
    <xdr:clientData/>
  </xdr:twoCellAnchor>
  <xdr:twoCellAnchor>
    <xdr:from>
      <xdr:col>0</xdr:col>
      <xdr:colOff>1943100</xdr:colOff>
      <xdr:row>20</xdr:row>
      <xdr:rowOff>152400</xdr:rowOff>
    </xdr:from>
    <xdr:to>
      <xdr:col>0</xdr:col>
      <xdr:colOff>2314575</xdr:colOff>
      <xdr:row>22</xdr:row>
      <xdr:rowOff>152400</xdr:rowOff>
    </xdr:to>
    <xdr:sp macro="" textlink="">
      <xdr:nvSpPr>
        <xdr:cNvPr id="5" name="Textfeld 4"/>
        <xdr:cNvSpPr txBox="1"/>
      </xdr:nvSpPr>
      <xdr:spPr>
        <a:xfrm>
          <a:off x="1943100" y="3429000"/>
          <a:ext cx="37147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3. </a:t>
          </a:r>
        </a:p>
      </xdr:txBody>
    </xdr:sp>
    <xdr:clientData/>
  </xdr:twoCellAnchor>
  <xdr:twoCellAnchor>
    <xdr:from>
      <xdr:col>0</xdr:col>
      <xdr:colOff>1838325</xdr:colOff>
      <xdr:row>6</xdr:row>
      <xdr:rowOff>57150</xdr:rowOff>
    </xdr:from>
    <xdr:to>
      <xdr:col>0</xdr:col>
      <xdr:colOff>2200275</xdr:colOff>
      <xdr:row>8</xdr:row>
      <xdr:rowOff>66674</xdr:rowOff>
    </xdr:to>
    <xdr:sp macro="" textlink="">
      <xdr:nvSpPr>
        <xdr:cNvPr id="6" name="Textfeld 2"/>
        <xdr:cNvSpPr txBox="1"/>
      </xdr:nvSpPr>
      <xdr:spPr>
        <a:xfrm>
          <a:off x="1838325" y="714375"/>
          <a:ext cx="361950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1.</a:t>
          </a:r>
        </a:p>
      </xdr:txBody>
    </xdr:sp>
    <xdr:clientData/>
  </xdr:twoCellAnchor>
  <xdr:twoCellAnchor>
    <xdr:from>
      <xdr:col>1</xdr:col>
      <xdr:colOff>9525</xdr:colOff>
      <xdr:row>23</xdr:row>
      <xdr:rowOff>152402</xdr:rowOff>
    </xdr:from>
    <xdr:to>
      <xdr:col>5</xdr:col>
      <xdr:colOff>666750</xdr:colOff>
      <xdr:row>26</xdr:row>
      <xdr:rowOff>147641</xdr:rowOff>
    </xdr:to>
    <xdr:sp macro="" textlink="">
      <xdr:nvSpPr>
        <xdr:cNvPr id="7" name="Geschweifte Klammer rechts 6"/>
        <xdr:cNvSpPr/>
      </xdr:nvSpPr>
      <xdr:spPr>
        <a:xfrm rot="5400000">
          <a:off x="3812380" y="2445547"/>
          <a:ext cx="490539" cy="3448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180975</xdr:colOff>
      <xdr:row>27</xdr:row>
      <xdr:rowOff>2</xdr:rowOff>
    </xdr:from>
    <xdr:to>
      <xdr:col>3</xdr:col>
      <xdr:colOff>542925</xdr:colOff>
      <xdr:row>29</xdr:row>
      <xdr:rowOff>9527</xdr:rowOff>
    </xdr:to>
    <xdr:sp macro="" textlink="">
      <xdr:nvSpPr>
        <xdr:cNvPr id="8" name="Textfeld 7"/>
        <xdr:cNvSpPr txBox="1"/>
      </xdr:nvSpPr>
      <xdr:spPr>
        <a:xfrm>
          <a:off x="3867150" y="4429127"/>
          <a:ext cx="3619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/>
            <a:t>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B9" sqref="B9"/>
    </sheetView>
  </sheetViews>
  <sheetFormatPr baseColWidth="10" defaultColWidth="11" defaultRowHeight="12.75"/>
  <cols>
    <col min="1" max="1" width="23.42578125" style="2" customWidth="1"/>
    <col min="2" max="2" width="14.28515625" style="2" customWidth="1"/>
    <col min="3" max="3" width="6.42578125" style="3" customWidth="1"/>
    <col min="4" max="4" width="14" style="2" customWidth="1"/>
    <col min="5" max="5" width="6.140625" style="3" customWidth="1"/>
    <col min="6" max="6" width="13.42578125" style="2" customWidth="1"/>
    <col min="7" max="7" width="6.140625" style="3" customWidth="1"/>
    <col min="8" max="16384" width="11" style="3"/>
  </cols>
  <sheetData>
    <row r="1" spans="1:7" ht="18">
      <c r="A1" s="26" t="s">
        <v>19</v>
      </c>
    </row>
    <row r="2" spans="1:7" ht="19.5">
      <c r="A2" s="1"/>
    </row>
    <row r="3" spans="1:7" s="4" customFormat="1" ht="15">
      <c r="A3" s="27" t="s">
        <v>0</v>
      </c>
      <c r="B3" s="32"/>
      <c r="C3" s="32"/>
      <c r="D3" s="32"/>
      <c r="E3" s="32"/>
      <c r="F3" s="33"/>
    </row>
    <row r="4" spans="1:7" s="4" customFormat="1" ht="15">
      <c r="A4" s="27" t="s">
        <v>16</v>
      </c>
      <c r="B4" s="32"/>
      <c r="C4" s="32"/>
      <c r="D4" s="32"/>
      <c r="E4" s="32"/>
      <c r="F4" s="33"/>
    </row>
    <row r="5" spans="1:7" s="4" customFormat="1" ht="15">
      <c r="A5" s="27" t="s">
        <v>17</v>
      </c>
      <c r="B5" s="32"/>
      <c r="C5" s="32"/>
      <c r="D5" s="32"/>
      <c r="E5" s="32"/>
      <c r="F5" s="33"/>
    </row>
    <row r="6" spans="1:7" s="4" customFormat="1" ht="15">
      <c r="A6" s="28"/>
      <c r="B6" s="29"/>
      <c r="C6" s="29"/>
      <c r="D6" s="29"/>
      <c r="E6" s="29"/>
      <c r="F6" s="5"/>
      <c r="G6" s="5"/>
    </row>
    <row r="7" spans="1:7">
      <c r="A7" s="6"/>
      <c r="B7" s="138" t="s">
        <v>31</v>
      </c>
      <c r="C7" s="138"/>
      <c r="D7" s="138">
        <v>2012</v>
      </c>
      <c r="E7" s="138"/>
      <c r="F7" s="138">
        <v>2013</v>
      </c>
      <c r="G7" s="138"/>
    </row>
    <row r="8" spans="1:7">
      <c r="A8" s="7"/>
      <c r="B8" s="8" t="s">
        <v>1</v>
      </c>
      <c r="C8" s="9" t="s">
        <v>2</v>
      </c>
      <c r="D8" s="8" t="s">
        <v>1</v>
      </c>
      <c r="E8" s="9" t="s">
        <v>2</v>
      </c>
      <c r="F8" s="8" t="s">
        <v>1</v>
      </c>
      <c r="G8" s="9" t="s">
        <v>2</v>
      </c>
    </row>
    <row r="9" spans="1:7">
      <c r="A9" s="10" t="s">
        <v>21</v>
      </c>
      <c r="B9" s="11">
        <f>'Umsatzplanung Handel'!B13</f>
        <v>22000</v>
      </c>
      <c r="C9" s="12">
        <f>B9/$B$12*100</f>
        <v>100</v>
      </c>
      <c r="D9" s="11">
        <f>'Umsatzplanung Handel'!D13</f>
        <v>35000</v>
      </c>
      <c r="E9" s="12">
        <f>D9/$D$12*100</f>
        <v>100</v>
      </c>
      <c r="F9" s="11">
        <f>'Umsatzplanung Handel'!F13</f>
        <v>60000</v>
      </c>
      <c r="G9" s="12">
        <f>F9/$F$12*100</f>
        <v>100</v>
      </c>
    </row>
    <row r="10" spans="1:7" ht="13.5" thickBot="1">
      <c r="A10" s="13"/>
      <c r="B10" s="14"/>
      <c r="C10" s="12"/>
      <c r="D10" s="14"/>
      <c r="E10" s="12"/>
      <c r="F10" s="14"/>
      <c r="G10" s="12"/>
    </row>
    <row r="11" spans="1:7">
      <c r="A11" s="15"/>
      <c r="B11" s="16"/>
      <c r="C11" s="17"/>
      <c r="D11" s="18"/>
      <c r="E11" s="17"/>
      <c r="F11" s="18"/>
      <c r="G11" s="17"/>
    </row>
    <row r="12" spans="1:7">
      <c r="A12" s="10" t="s">
        <v>3</v>
      </c>
      <c r="B12" s="16">
        <f>SUM(B9:B10)</f>
        <v>22000</v>
      </c>
      <c r="C12" s="12">
        <v>100</v>
      </c>
      <c r="D12" s="16">
        <f>SUM(D9:D10)</f>
        <v>35000</v>
      </c>
      <c r="E12" s="12">
        <v>100</v>
      </c>
      <c r="F12" s="16">
        <f>SUM(F9:F10)</f>
        <v>60000</v>
      </c>
      <c r="G12" s="12">
        <v>100</v>
      </c>
    </row>
    <row r="13" spans="1:7">
      <c r="A13" s="10"/>
      <c r="B13" s="16"/>
      <c r="C13" s="12"/>
      <c r="D13" s="16"/>
      <c r="E13" s="12"/>
      <c r="F13" s="16"/>
      <c r="G13" s="12"/>
    </row>
    <row r="14" spans="1:7" ht="13.5" thickBot="1">
      <c r="A14" s="7" t="s">
        <v>22</v>
      </c>
      <c r="B14" s="19">
        <f>IF('Umsatzplanung Handel'!$I$14="x",'Umsatzplanung Handel'!I18*'Umsatzplanung Handel'!I16,0)</f>
        <v>0</v>
      </c>
      <c r="C14" s="12">
        <f>B14/$B$12*100</f>
        <v>0</v>
      </c>
      <c r="D14" s="19">
        <f>IF('Umsatzplanung Handel'!$I$14="x",'Umsatzplanung Handel'!J18*'Umsatzplanung Handel'!J16,0)</f>
        <v>0</v>
      </c>
      <c r="E14" s="12">
        <f>D14/$D$12*100</f>
        <v>0</v>
      </c>
      <c r="F14" s="19">
        <f>IF('Umsatzplanung Handel'!$I$14="x",'Umsatzplanung Handel'!L18*'Umsatzplanung Handel'!L16,0)</f>
        <v>0</v>
      </c>
      <c r="G14" s="12">
        <f>F14/$F$12*100</f>
        <v>0</v>
      </c>
    </row>
    <row r="15" spans="1:7">
      <c r="A15" s="15"/>
      <c r="B15" s="16"/>
      <c r="C15" s="17"/>
      <c r="D15" s="18"/>
      <c r="E15" s="17"/>
      <c r="F15" s="18"/>
      <c r="G15" s="17"/>
    </row>
    <row r="16" spans="1:7">
      <c r="A16" s="20" t="s">
        <v>4</v>
      </c>
      <c r="B16" s="21">
        <f>B12-B14</f>
        <v>22000</v>
      </c>
      <c r="C16" s="22">
        <f>B16/$B$12*100</f>
        <v>100</v>
      </c>
      <c r="D16" s="21">
        <f>D12-D14</f>
        <v>35000</v>
      </c>
      <c r="E16" s="22">
        <f>D16/$D$12*100</f>
        <v>100</v>
      </c>
      <c r="F16" s="21">
        <f>F12-F14</f>
        <v>60000</v>
      </c>
      <c r="G16" s="22">
        <f>F16/$F$12*100</f>
        <v>100</v>
      </c>
    </row>
    <row r="17" spans="1:7">
      <c r="A17" s="10"/>
      <c r="B17" s="16"/>
      <c r="C17" s="23"/>
      <c r="E17" s="23"/>
      <c r="G17" s="23"/>
    </row>
    <row r="18" spans="1:7">
      <c r="A18" s="10" t="s">
        <v>5</v>
      </c>
      <c r="B18" s="16">
        <v>0</v>
      </c>
      <c r="C18" s="12">
        <f>B18/$B$12*100</f>
        <v>0</v>
      </c>
      <c r="D18" s="16">
        <v>0</v>
      </c>
      <c r="E18" s="12">
        <f>D18/$D$12*100</f>
        <v>0</v>
      </c>
      <c r="F18" s="16">
        <v>0</v>
      </c>
      <c r="G18" s="12">
        <f>F18/$F$12*100</f>
        <v>0</v>
      </c>
    </row>
    <row r="19" spans="1:7">
      <c r="A19" s="10"/>
      <c r="B19" s="16">
        <v>0</v>
      </c>
      <c r="C19" s="12">
        <f>B19/$B$12*100</f>
        <v>0</v>
      </c>
      <c r="D19" s="16">
        <v>0</v>
      </c>
      <c r="E19" s="12">
        <f>D19/$D$12*100</f>
        <v>0</v>
      </c>
      <c r="F19" s="16">
        <v>0</v>
      </c>
      <c r="G19" s="12">
        <f>F19/$F$12*100</f>
        <v>0</v>
      </c>
    </row>
    <row r="20" spans="1:7">
      <c r="A20" s="10"/>
      <c r="B20" s="16"/>
      <c r="C20" s="23"/>
      <c r="D20" s="16"/>
      <c r="E20" s="23"/>
      <c r="F20" s="16"/>
      <c r="G20" s="23"/>
    </row>
    <row r="21" spans="1:7">
      <c r="A21" s="10" t="s">
        <v>23</v>
      </c>
      <c r="B21" s="16">
        <v>0</v>
      </c>
      <c r="C21" s="12">
        <f>B21/$B$12*100</f>
        <v>0</v>
      </c>
      <c r="D21" s="16">
        <v>0</v>
      </c>
      <c r="E21" s="12">
        <f>D21/$D$12*100</f>
        <v>0</v>
      </c>
      <c r="F21" s="16">
        <v>0</v>
      </c>
      <c r="G21" s="12">
        <f>F21/$F$12*100</f>
        <v>0</v>
      </c>
    </row>
    <row r="22" spans="1:7">
      <c r="A22" s="24" t="s">
        <v>6</v>
      </c>
      <c r="B22" s="16"/>
      <c r="C22" s="23"/>
      <c r="D22" s="16"/>
      <c r="E22" s="23"/>
      <c r="F22" s="16"/>
      <c r="G22" s="23"/>
    </row>
    <row r="23" spans="1:7">
      <c r="A23" s="10"/>
      <c r="B23" s="16"/>
      <c r="C23" s="23"/>
      <c r="D23" s="16"/>
      <c r="E23" s="23"/>
      <c r="F23" s="16"/>
      <c r="G23" s="23"/>
    </row>
    <row r="24" spans="1:7">
      <c r="A24" s="10" t="s">
        <v>7</v>
      </c>
      <c r="B24" s="16">
        <v>0</v>
      </c>
      <c r="C24" s="12">
        <f>B24/$B$12*100</f>
        <v>0</v>
      </c>
      <c r="D24" s="16">
        <v>0</v>
      </c>
      <c r="E24" s="12">
        <f>D24/$D$12*100</f>
        <v>0</v>
      </c>
      <c r="F24" s="16">
        <v>0</v>
      </c>
      <c r="G24" s="12">
        <f>F24/$F$12*100</f>
        <v>0</v>
      </c>
    </row>
    <row r="25" spans="1:7">
      <c r="A25" s="10"/>
      <c r="B25" s="16"/>
      <c r="C25" s="23"/>
      <c r="D25" s="16"/>
      <c r="E25" s="23"/>
      <c r="F25" s="16"/>
      <c r="G25" s="23"/>
    </row>
    <row r="26" spans="1:7">
      <c r="A26" s="10" t="s">
        <v>24</v>
      </c>
      <c r="B26" s="16">
        <v>0</v>
      </c>
      <c r="C26" s="12">
        <f>B26/$B$12*100</f>
        <v>0</v>
      </c>
      <c r="D26" s="16">
        <v>0</v>
      </c>
      <c r="E26" s="12">
        <f>D26/$D$12*100</f>
        <v>0</v>
      </c>
      <c r="F26" s="16">
        <v>0</v>
      </c>
      <c r="G26" s="12">
        <f>F26/$F$12*100</f>
        <v>0</v>
      </c>
    </row>
    <row r="27" spans="1:7">
      <c r="A27" s="10"/>
      <c r="B27" s="16"/>
      <c r="C27" s="12"/>
      <c r="D27" s="16"/>
      <c r="E27" s="12"/>
      <c r="F27" s="16"/>
      <c r="G27" s="12"/>
    </row>
    <row r="28" spans="1:7">
      <c r="A28" s="10" t="s">
        <v>25</v>
      </c>
      <c r="B28" s="16">
        <v>0</v>
      </c>
      <c r="C28" s="12">
        <f>B28/$B$12*100</f>
        <v>0</v>
      </c>
      <c r="D28" s="16">
        <v>0</v>
      </c>
      <c r="E28" s="12">
        <f>D28/$D$12*100</f>
        <v>0</v>
      </c>
      <c r="F28" s="16">
        <v>0</v>
      </c>
      <c r="G28" s="12">
        <f>F28/$F$12*100</f>
        <v>0</v>
      </c>
    </row>
    <row r="29" spans="1:7">
      <c r="A29" s="10"/>
      <c r="B29" s="16"/>
      <c r="C29" s="12"/>
      <c r="D29" s="16"/>
      <c r="E29" s="12"/>
      <c r="F29" s="16"/>
      <c r="G29" s="12"/>
    </row>
    <row r="30" spans="1:7">
      <c r="A30" s="10" t="s">
        <v>26</v>
      </c>
      <c r="B30" s="16">
        <v>0</v>
      </c>
      <c r="C30" s="12">
        <f>B30/$B$12*100</f>
        <v>0</v>
      </c>
      <c r="D30" s="16">
        <v>0</v>
      </c>
      <c r="E30" s="12">
        <f>D30/$D$12*100</f>
        <v>0</v>
      </c>
      <c r="F30" s="16">
        <v>0</v>
      </c>
      <c r="G30" s="12">
        <f>F30/$F$12*100</f>
        <v>0</v>
      </c>
    </row>
    <row r="31" spans="1:7">
      <c r="A31" s="10"/>
      <c r="B31" s="16"/>
      <c r="C31" s="12"/>
      <c r="D31" s="16"/>
      <c r="E31" s="12"/>
      <c r="F31" s="16"/>
      <c r="G31" s="12"/>
    </row>
    <row r="32" spans="1:7">
      <c r="A32" s="10" t="s">
        <v>27</v>
      </c>
      <c r="B32" s="16">
        <v>0</v>
      </c>
      <c r="C32" s="12">
        <f>B32/$B$12*100</f>
        <v>0</v>
      </c>
      <c r="D32" s="16">
        <v>0</v>
      </c>
      <c r="E32" s="12">
        <f>D32/$D$12*100</f>
        <v>0</v>
      </c>
      <c r="F32" s="16">
        <v>0</v>
      </c>
      <c r="G32" s="12">
        <f>F32/$F$12*100</f>
        <v>0</v>
      </c>
    </row>
    <row r="33" spans="1:7">
      <c r="A33" s="10"/>
      <c r="B33" s="16"/>
      <c r="C33" s="23"/>
      <c r="D33" s="16"/>
      <c r="E33" s="23"/>
      <c r="F33" s="16"/>
      <c r="G33" s="23"/>
    </row>
    <row r="34" spans="1:7">
      <c r="A34" s="10" t="s">
        <v>8</v>
      </c>
      <c r="B34" s="16"/>
      <c r="C34" s="12"/>
      <c r="D34" s="16"/>
      <c r="E34" s="12"/>
      <c r="F34" s="16"/>
      <c r="G34" s="12"/>
    </row>
    <row r="35" spans="1:7">
      <c r="A35" s="10" t="s">
        <v>9</v>
      </c>
      <c r="B35" s="16">
        <v>0</v>
      </c>
      <c r="C35" s="12">
        <f>B35/$B$12*100</f>
        <v>0</v>
      </c>
      <c r="D35" s="16">
        <v>0</v>
      </c>
      <c r="E35" s="12">
        <f>D35/$D$12*100</f>
        <v>0</v>
      </c>
      <c r="F35" s="16">
        <v>0</v>
      </c>
      <c r="G35" s="12">
        <f>F35/$F$12*100</f>
        <v>0</v>
      </c>
    </row>
    <row r="36" spans="1:7">
      <c r="A36" s="10" t="s">
        <v>10</v>
      </c>
      <c r="B36" s="16">
        <v>0</v>
      </c>
      <c r="C36" s="12">
        <f>B36/$B$12*100</f>
        <v>0</v>
      </c>
      <c r="D36" s="16">
        <v>0</v>
      </c>
      <c r="E36" s="12">
        <f>D36/$D$12*100</f>
        <v>0</v>
      </c>
      <c r="F36" s="16">
        <v>0</v>
      </c>
      <c r="G36" s="12">
        <f>F36/$F$12*100</f>
        <v>0</v>
      </c>
    </row>
    <row r="37" spans="1:7">
      <c r="A37" s="10" t="s">
        <v>28</v>
      </c>
      <c r="B37" s="16">
        <v>0</v>
      </c>
      <c r="C37" s="12">
        <f>B37/$B$12*100</f>
        <v>0</v>
      </c>
      <c r="D37" s="16">
        <v>0</v>
      </c>
      <c r="E37" s="12">
        <f>D37/$D$12*100</f>
        <v>0</v>
      </c>
      <c r="F37" s="16">
        <v>0</v>
      </c>
      <c r="G37" s="12">
        <f>F37/$F$12*100</f>
        <v>0</v>
      </c>
    </row>
    <row r="38" spans="1:7">
      <c r="A38" s="10" t="s">
        <v>11</v>
      </c>
      <c r="B38" s="16">
        <v>0</v>
      </c>
      <c r="C38" s="12">
        <f>B38/$B$12*100</f>
        <v>0</v>
      </c>
      <c r="D38" s="16">
        <v>0</v>
      </c>
      <c r="E38" s="12">
        <f>D38/$D$12*100</f>
        <v>0</v>
      </c>
      <c r="F38" s="16">
        <v>0</v>
      </c>
      <c r="G38" s="12">
        <f>F38/$F$12*100</f>
        <v>0</v>
      </c>
    </row>
    <row r="39" spans="1:7">
      <c r="A39" s="25" t="s">
        <v>18</v>
      </c>
      <c r="B39" s="16">
        <v>0</v>
      </c>
      <c r="C39" s="12">
        <f>B39/$B$12*100</f>
        <v>0</v>
      </c>
      <c r="D39" s="16">
        <v>0</v>
      </c>
      <c r="E39" s="12">
        <f>D39/$D$12*100</f>
        <v>0</v>
      </c>
      <c r="F39" s="16">
        <v>0</v>
      </c>
      <c r="G39" s="12">
        <f>F39/$F$12*100</f>
        <v>0</v>
      </c>
    </row>
    <row r="40" spans="1:7">
      <c r="A40" s="10"/>
      <c r="B40" s="16"/>
      <c r="C40" s="23"/>
      <c r="D40" s="16"/>
      <c r="E40" s="23"/>
      <c r="F40" s="16"/>
      <c r="G40" s="23"/>
    </row>
    <row r="41" spans="1:7">
      <c r="A41" s="10" t="s">
        <v>12</v>
      </c>
      <c r="B41" s="16">
        <v>10000</v>
      </c>
      <c r="C41" s="12">
        <f>B41/$B$12*100</f>
        <v>45.454545454545453</v>
      </c>
      <c r="D41" s="16">
        <v>15000</v>
      </c>
      <c r="E41" s="12">
        <f>D41/$D$12*100</f>
        <v>42.857142857142854</v>
      </c>
      <c r="F41" s="16">
        <v>30000</v>
      </c>
      <c r="G41" s="12">
        <f>F41/$F$12*100</f>
        <v>50</v>
      </c>
    </row>
    <row r="42" spans="1:7">
      <c r="A42" s="10"/>
      <c r="B42" s="16"/>
      <c r="C42" s="23"/>
      <c r="D42" s="16"/>
      <c r="E42" s="23"/>
      <c r="F42" s="16"/>
      <c r="G42" s="23"/>
    </row>
    <row r="43" spans="1:7">
      <c r="A43" s="10" t="s">
        <v>29</v>
      </c>
      <c r="B43" s="16">
        <v>0</v>
      </c>
      <c r="C43" s="12">
        <f>B43/$B$12*100</f>
        <v>0</v>
      </c>
      <c r="D43" s="16">
        <v>0</v>
      </c>
      <c r="E43" s="12">
        <f>D43/$D$12*100</f>
        <v>0</v>
      </c>
      <c r="F43" s="16">
        <v>0</v>
      </c>
      <c r="G43" s="12">
        <f>F43/$F$12*100</f>
        <v>0</v>
      </c>
    </row>
    <row r="44" spans="1:7">
      <c r="A44" s="10"/>
      <c r="B44" s="16"/>
      <c r="C44" s="23"/>
      <c r="D44" s="16"/>
      <c r="E44" s="23"/>
      <c r="F44" s="16"/>
      <c r="G44" s="23"/>
    </row>
    <row r="45" spans="1:7" ht="13.5" thickBot="1">
      <c r="A45" s="7" t="s">
        <v>13</v>
      </c>
      <c r="B45" s="19">
        <v>0</v>
      </c>
      <c r="C45" s="30">
        <f>B45/$B$12*100</f>
        <v>0</v>
      </c>
      <c r="D45" s="19">
        <v>0</v>
      </c>
      <c r="E45" s="30">
        <f>D45/$D$12*100</f>
        <v>0</v>
      </c>
      <c r="F45" s="19">
        <v>0</v>
      </c>
      <c r="G45" s="30">
        <f>F45/$F$12*100</f>
        <v>0</v>
      </c>
    </row>
    <row r="46" spans="1:7">
      <c r="A46" s="15"/>
      <c r="B46" s="16"/>
      <c r="C46" s="17"/>
      <c r="D46" s="16"/>
      <c r="E46" s="17"/>
      <c r="F46" s="16"/>
      <c r="G46" s="17"/>
    </row>
    <row r="47" spans="1:7" ht="13.5" thickBot="1">
      <c r="A47" s="20" t="s">
        <v>14</v>
      </c>
      <c r="B47" s="21">
        <f>SUM(B18:B45)</f>
        <v>10000</v>
      </c>
      <c r="C47" s="22">
        <f>B47/$B$12*100</f>
        <v>45.454545454545453</v>
      </c>
      <c r="D47" s="21">
        <f>SUM(D18:D45)</f>
        <v>15000</v>
      </c>
      <c r="E47" s="22">
        <f>D47/$D$12*100</f>
        <v>42.857142857142854</v>
      </c>
      <c r="F47" s="21">
        <f>SUM(F18:F45)</f>
        <v>30000</v>
      </c>
      <c r="G47" s="22">
        <f>F47/$F$12*100</f>
        <v>50</v>
      </c>
    </row>
    <row r="48" spans="1:7">
      <c r="A48" s="10"/>
      <c r="B48" s="16"/>
      <c r="C48" s="23"/>
      <c r="D48" s="16"/>
      <c r="E48" s="23"/>
      <c r="F48" s="16"/>
      <c r="G48" s="23"/>
    </row>
    <row r="49" spans="1:7">
      <c r="A49" s="20" t="s">
        <v>15</v>
      </c>
      <c r="B49" s="21">
        <f>B16-B47</f>
        <v>12000</v>
      </c>
      <c r="C49" s="22">
        <f>B49/$B$12*100</f>
        <v>54.54545454545454</v>
      </c>
      <c r="D49" s="21">
        <f>D16-D47</f>
        <v>20000</v>
      </c>
      <c r="E49" s="22">
        <f>D49/$D$12*100</f>
        <v>57.142857142857139</v>
      </c>
      <c r="F49" s="21">
        <f>F16-F47</f>
        <v>30000</v>
      </c>
      <c r="G49" s="22">
        <f>F49/$F$12*100</f>
        <v>50</v>
      </c>
    </row>
    <row r="50" spans="1:7" ht="13.5" thickTop="1"/>
    <row r="51" spans="1:7" ht="23.25" customHeight="1"/>
    <row r="52" spans="1:7">
      <c r="A52" s="2" t="s">
        <v>30</v>
      </c>
    </row>
    <row r="53" spans="1:7">
      <c r="A53" s="139" t="s">
        <v>20</v>
      </c>
      <c r="B53" s="139"/>
      <c r="C53" s="139"/>
      <c r="D53" s="139"/>
      <c r="E53" s="139"/>
    </row>
    <row r="54" spans="1:7" ht="13.5" thickBot="1">
      <c r="A54" s="31"/>
      <c r="B54" s="31"/>
      <c r="C54" s="31"/>
      <c r="D54" s="31"/>
      <c r="E54" s="31"/>
      <c r="F54" s="31"/>
      <c r="G54" s="31"/>
    </row>
  </sheetData>
  <mergeCells count="4">
    <mergeCell ref="B7:C7"/>
    <mergeCell ref="D7:E7"/>
    <mergeCell ref="F7:G7"/>
    <mergeCell ref="A53:E53"/>
  </mergeCells>
  <phoneticPr fontId="2" type="noConversion"/>
  <printOptions horizontalCentered="1"/>
  <pageMargins left="0.78740157480314965" right="0.78740157480314965" top="0.59055118110236227" bottom="0.85" header="0.11811023622047245" footer="0.11811023622047245"/>
  <pageSetup paperSize="9" fitToHeight="0" orientation="portrait" useFirstPageNumber="1" horizontalDpi="300" verticalDpi="300" r:id="rId1"/>
  <headerFooter alignWithMargins="0">
    <oddFooter>&amp;C&amp;"Verdana,Fett"&amp;K00-048Weitere Muster und Vorlagen finden Sie unter:
&amp;"Verdana,Standard"www.gruenderlexikon.de/vorlagen
www.betriebsausgabe.de/vorlagen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view="pageLayout" zoomScaleNormal="100" workbookViewId="0">
      <selection activeCell="M14" sqref="M14"/>
    </sheetView>
  </sheetViews>
  <sheetFormatPr baseColWidth="10" defaultColWidth="11.28515625" defaultRowHeight="12.75"/>
  <cols>
    <col min="1" max="1" width="36.42578125" style="71" customWidth="1"/>
    <col min="2" max="2" width="9.7109375" style="71" customWidth="1"/>
    <col min="3" max="3" width="10" style="71" customWidth="1"/>
    <col min="4" max="5" width="9.7109375" style="71" customWidth="1"/>
    <col min="6" max="6" width="12.42578125" style="71" customWidth="1"/>
    <col min="7" max="7" width="11.28515625" style="71"/>
    <col min="8" max="8" width="16.42578125" style="71" customWidth="1"/>
    <col min="9" max="9" width="14.140625" style="71" customWidth="1"/>
    <col min="10" max="10" width="11.28515625" style="71" customWidth="1"/>
    <col min="11" max="16384" width="11.28515625" style="71"/>
  </cols>
  <sheetData>
    <row r="1" spans="1:13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>
      <c r="A3" s="89"/>
      <c r="B3" s="89"/>
      <c r="C3" s="89"/>
      <c r="D3" s="89"/>
      <c r="E3" s="89"/>
      <c r="F3" s="89"/>
      <c r="G3" s="96" t="s">
        <v>50</v>
      </c>
      <c r="H3" s="97"/>
      <c r="I3" s="89"/>
      <c r="J3" s="89"/>
      <c r="K3" s="89"/>
      <c r="L3" s="89"/>
      <c r="M3" s="89"/>
    </row>
    <row r="4" spans="1:13" ht="13.5" thickBot="1">
      <c r="A4" s="89"/>
      <c r="B4" s="89"/>
      <c r="C4" s="89"/>
      <c r="D4" s="89"/>
      <c r="E4" s="89"/>
      <c r="F4" s="89"/>
      <c r="G4" s="97"/>
      <c r="H4" s="97"/>
      <c r="I4" s="89"/>
      <c r="J4" s="89"/>
      <c r="K4" s="89"/>
      <c r="L4" s="89"/>
      <c r="M4" s="89"/>
    </row>
    <row r="5" spans="1:13">
      <c r="A5" s="78"/>
      <c r="B5" s="79"/>
      <c r="C5" s="79"/>
      <c r="D5" s="79"/>
      <c r="E5" s="79"/>
      <c r="F5" s="80"/>
      <c r="G5" s="98" t="s">
        <v>68</v>
      </c>
      <c r="H5" s="98"/>
      <c r="I5" s="89"/>
      <c r="J5" s="89"/>
      <c r="K5" s="89"/>
      <c r="L5" s="89"/>
      <c r="M5" s="89"/>
    </row>
    <row r="6" spans="1:13">
      <c r="A6" s="81"/>
      <c r="B6" s="72" t="str">
        <f>'Rentabilitätsberechnung DL'!B7:C7</f>
        <v>2018 ( 9/12)</v>
      </c>
      <c r="C6" s="82"/>
      <c r="D6" s="72">
        <f>'Rentabilitätsberechnung DL'!D7:E7</f>
        <v>2019</v>
      </c>
      <c r="E6" s="82"/>
      <c r="F6" s="72">
        <f>'Rentabilitätsberechnung DL'!F7:G7</f>
        <v>2020</v>
      </c>
      <c r="G6" s="89"/>
      <c r="H6" s="89"/>
      <c r="I6" s="89"/>
      <c r="J6" s="89"/>
      <c r="K6" s="89"/>
      <c r="L6" s="89"/>
      <c r="M6" s="89"/>
    </row>
    <row r="7" spans="1:13">
      <c r="A7" s="81"/>
      <c r="B7" s="82"/>
      <c r="C7" s="82"/>
      <c r="D7" s="82"/>
      <c r="E7" s="82"/>
      <c r="F7" s="83"/>
      <c r="G7" s="89"/>
      <c r="H7" s="89"/>
      <c r="I7" s="89"/>
      <c r="J7" s="89"/>
      <c r="K7" s="89"/>
      <c r="L7" s="89"/>
      <c r="M7" s="89"/>
    </row>
    <row r="8" spans="1:13">
      <c r="A8" s="81" t="s">
        <v>55</v>
      </c>
      <c r="B8" s="67">
        <v>12000</v>
      </c>
      <c r="C8" s="82"/>
      <c r="D8" s="67">
        <v>20000</v>
      </c>
      <c r="E8" s="82"/>
      <c r="F8" s="68">
        <v>30000</v>
      </c>
      <c r="G8" s="89"/>
      <c r="H8" s="89"/>
      <c r="I8" s="89"/>
      <c r="J8" s="89"/>
      <c r="K8" s="89"/>
      <c r="L8" s="89"/>
      <c r="M8" s="89"/>
    </row>
    <row r="9" spans="1:13">
      <c r="A9" s="81"/>
      <c r="B9" s="82"/>
      <c r="C9" s="82"/>
      <c r="D9" s="82"/>
      <c r="E9" s="82"/>
      <c r="F9" s="83"/>
      <c r="G9" s="89"/>
      <c r="H9" s="89"/>
      <c r="I9" s="89"/>
      <c r="J9" s="89"/>
      <c r="K9" s="89"/>
      <c r="L9" s="89"/>
      <c r="M9" s="89"/>
    </row>
    <row r="10" spans="1:13">
      <c r="A10" s="81"/>
      <c r="B10" s="82"/>
      <c r="C10" s="82"/>
      <c r="D10" s="82"/>
      <c r="E10" s="82"/>
      <c r="F10" s="83"/>
      <c r="G10" s="89"/>
      <c r="H10" s="89"/>
      <c r="I10" s="89"/>
      <c r="J10" s="89"/>
      <c r="K10" s="89"/>
      <c r="L10" s="89"/>
      <c r="M10" s="89"/>
    </row>
    <row r="11" spans="1:13">
      <c r="A11" s="81" t="s">
        <v>51</v>
      </c>
      <c r="B11" s="84">
        <f>'Rentabilitätsberechnung Handel'!B47</f>
        <v>10000</v>
      </c>
      <c r="C11" s="82"/>
      <c r="D11" s="84">
        <f>'Rentabilitätsberechnung Handel'!D47</f>
        <v>15000</v>
      </c>
      <c r="E11" s="82"/>
      <c r="F11" s="85">
        <f>'Rentabilitätsberechnung Handel'!F47</f>
        <v>30000</v>
      </c>
      <c r="G11" s="89"/>
      <c r="H11" s="89"/>
      <c r="I11" s="89"/>
      <c r="J11" s="89"/>
      <c r="K11" s="89"/>
      <c r="L11" s="89"/>
      <c r="M11" s="89"/>
    </row>
    <row r="12" spans="1:13">
      <c r="A12" s="81"/>
      <c r="B12" s="82"/>
      <c r="C12" s="82"/>
      <c r="D12" s="82"/>
      <c r="E12" s="82"/>
      <c r="F12" s="83"/>
      <c r="G12" s="89"/>
      <c r="H12" s="89"/>
      <c r="I12" s="89"/>
      <c r="J12" s="89"/>
      <c r="K12" s="89"/>
      <c r="L12" s="89"/>
      <c r="M12" s="89"/>
    </row>
    <row r="13" spans="1:13" ht="13.5" thickBot="1">
      <c r="A13" s="92" t="s">
        <v>32</v>
      </c>
      <c r="B13" s="86">
        <f>B11+B8</f>
        <v>22000</v>
      </c>
      <c r="C13" s="87"/>
      <c r="D13" s="86">
        <f>D11+D8</f>
        <v>35000</v>
      </c>
      <c r="E13" s="87"/>
      <c r="F13" s="88">
        <f>F11+F8</f>
        <v>60000</v>
      </c>
      <c r="G13" s="89"/>
      <c r="H13" s="89"/>
      <c r="I13" s="89"/>
      <c r="J13" s="89"/>
      <c r="K13" s="89"/>
      <c r="L13" s="89"/>
      <c r="M13" s="89"/>
    </row>
    <row r="14" spans="1:13" ht="13.5" thickBot="1">
      <c r="A14" s="89"/>
      <c r="B14" s="89"/>
      <c r="C14" s="89"/>
      <c r="D14" s="89"/>
      <c r="E14" s="89"/>
      <c r="F14" s="89"/>
      <c r="G14" s="89"/>
      <c r="H14" s="130" t="s">
        <v>67</v>
      </c>
      <c r="I14" s="134" t="str">
        <f>B6</f>
        <v>2018 ( 9/12)</v>
      </c>
      <c r="J14" s="135">
        <f>D6</f>
        <v>2019</v>
      </c>
      <c r="K14" s="135">
        <f>F6</f>
        <v>2020</v>
      </c>
      <c r="L14" s="89"/>
      <c r="M14" s="89"/>
    </row>
    <row r="15" spans="1:13">
      <c r="A15" s="93" t="s">
        <v>33</v>
      </c>
      <c r="B15" s="79"/>
      <c r="C15" s="79"/>
      <c r="D15" s="79"/>
      <c r="E15" s="79"/>
      <c r="F15" s="80"/>
      <c r="G15" s="89"/>
      <c r="H15" s="82"/>
      <c r="I15" s="131"/>
      <c r="J15" s="89"/>
      <c r="K15" s="89"/>
      <c r="L15" s="89"/>
      <c r="M15" s="89"/>
    </row>
    <row r="16" spans="1:13">
      <c r="A16" s="81"/>
      <c r="B16" s="82"/>
      <c r="C16" s="82"/>
      <c r="D16" s="82"/>
      <c r="E16" s="82"/>
      <c r="F16" s="83"/>
      <c r="G16" s="89"/>
      <c r="H16" s="82" t="s">
        <v>42</v>
      </c>
      <c r="I16" s="67">
        <v>10</v>
      </c>
      <c r="J16" s="67">
        <v>10</v>
      </c>
      <c r="K16" s="67">
        <v>10</v>
      </c>
      <c r="L16" s="89"/>
      <c r="M16" s="89"/>
    </row>
    <row r="17" spans="1:13">
      <c r="A17" s="94" t="s">
        <v>53</v>
      </c>
      <c r="B17" s="82"/>
      <c r="C17" s="82"/>
      <c r="D17" s="82"/>
      <c r="E17" s="82"/>
      <c r="F17" s="83"/>
      <c r="G17" s="89"/>
      <c r="H17" s="82" t="s">
        <v>43</v>
      </c>
      <c r="I17" s="67">
        <v>14</v>
      </c>
      <c r="J17" s="67">
        <v>14</v>
      </c>
      <c r="K17" s="67">
        <v>14</v>
      </c>
      <c r="L17" s="89"/>
      <c r="M17" s="89"/>
    </row>
    <row r="18" spans="1:13">
      <c r="A18" s="81" t="s">
        <v>34</v>
      </c>
      <c r="B18" s="84">
        <f>B13</f>
        <v>22000</v>
      </c>
      <c r="C18" s="82"/>
      <c r="D18" s="84">
        <f>D13</f>
        <v>35000</v>
      </c>
      <c r="E18" s="82"/>
      <c r="F18" s="85">
        <f>F13</f>
        <v>60000</v>
      </c>
      <c r="G18" s="89"/>
      <c r="H18" s="82" t="s">
        <v>44</v>
      </c>
      <c r="I18" s="132">
        <f>I19</f>
        <v>5500</v>
      </c>
      <c r="J18" s="132">
        <f>J19</f>
        <v>5500</v>
      </c>
      <c r="K18" s="132">
        <f>K19</f>
        <v>5500</v>
      </c>
      <c r="L18" s="89"/>
      <c r="M18" s="89"/>
    </row>
    <row r="19" spans="1:13">
      <c r="A19" s="81" t="s">
        <v>37</v>
      </c>
      <c r="B19" s="84">
        <f>B18-$I$20</f>
        <v>0</v>
      </c>
      <c r="C19" s="82"/>
      <c r="D19" s="84">
        <f>D18-$I$20</f>
        <v>13000</v>
      </c>
      <c r="E19" s="82"/>
      <c r="F19" s="85">
        <f>F18-$I$20</f>
        <v>38000</v>
      </c>
      <c r="G19" s="89"/>
      <c r="H19" s="82" t="s">
        <v>45</v>
      </c>
      <c r="I19" s="133">
        <v>5500</v>
      </c>
      <c r="J19" s="133">
        <v>5500</v>
      </c>
      <c r="K19" s="133">
        <v>5500</v>
      </c>
      <c r="L19" s="89"/>
      <c r="M19" s="89"/>
    </row>
    <row r="20" spans="1:13">
      <c r="A20" s="81"/>
      <c r="B20" s="82"/>
      <c r="C20" s="82"/>
      <c r="D20" s="82"/>
      <c r="E20" s="82"/>
      <c r="F20" s="83"/>
      <c r="G20" s="89"/>
      <c r="H20" s="82" t="s">
        <v>59</v>
      </c>
      <c r="I20" s="84">
        <f>(I19*I17)-(I18*I16)</f>
        <v>22000</v>
      </c>
      <c r="J20" s="84">
        <f>(J19*J17)-(J18*J16)</f>
        <v>22000</v>
      </c>
      <c r="K20" s="84">
        <f>(K19*K17)-(K18*K16)</f>
        <v>22000</v>
      </c>
      <c r="L20" s="89"/>
      <c r="M20" s="89"/>
    </row>
    <row r="21" spans="1:13">
      <c r="A21" s="94" t="s">
        <v>54</v>
      </c>
      <c r="B21" s="82"/>
      <c r="C21" s="82"/>
      <c r="D21" s="82"/>
      <c r="E21" s="82"/>
      <c r="F21" s="83"/>
      <c r="G21" s="89"/>
      <c r="H21" s="82"/>
      <c r="I21" s="82"/>
      <c r="J21" s="89"/>
      <c r="K21" s="89"/>
      <c r="L21" s="89"/>
      <c r="M21" s="89"/>
    </row>
    <row r="22" spans="1:13">
      <c r="A22" s="81" t="s">
        <v>46</v>
      </c>
      <c r="B22" s="90">
        <f>$I$19</f>
        <v>5500</v>
      </c>
      <c r="C22" s="82"/>
      <c r="D22" s="90">
        <f>$J$18</f>
        <v>5500</v>
      </c>
      <c r="E22" s="82"/>
      <c r="F22" s="91">
        <f>$K$18</f>
        <v>5500</v>
      </c>
      <c r="G22" s="89"/>
      <c r="H22" s="89"/>
      <c r="I22" s="89"/>
      <c r="J22" s="89"/>
      <c r="K22" s="89"/>
      <c r="L22" s="89"/>
      <c r="M22" s="89"/>
    </row>
    <row r="23" spans="1:13">
      <c r="A23" s="81"/>
      <c r="B23" s="82"/>
      <c r="C23" s="82"/>
      <c r="D23" s="82"/>
      <c r="E23" s="82"/>
      <c r="F23" s="83"/>
      <c r="G23" s="89"/>
      <c r="H23" s="89"/>
      <c r="I23" s="89"/>
      <c r="J23" s="89"/>
      <c r="K23" s="89"/>
      <c r="L23" s="89"/>
      <c r="M23" s="89"/>
    </row>
    <row r="24" spans="1:13">
      <c r="A24" s="81"/>
      <c r="B24" s="82"/>
      <c r="C24" s="82"/>
      <c r="D24" s="82"/>
      <c r="E24" s="82"/>
      <c r="F24" s="83"/>
      <c r="G24" s="89"/>
      <c r="H24" s="89"/>
      <c r="I24" s="89"/>
      <c r="J24" s="89"/>
      <c r="K24" s="89"/>
      <c r="L24" s="89"/>
      <c r="M24" s="89"/>
    </row>
    <row r="25" spans="1:13">
      <c r="A25" s="74" t="s">
        <v>49</v>
      </c>
      <c r="B25" s="75">
        <v>200</v>
      </c>
      <c r="C25" s="76"/>
      <c r="D25" s="75">
        <v>200</v>
      </c>
      <c r="E25" s="76"/>
      <c r="F25" s="77">
        <v>200</v>
      </c>
      <c r="G25" s="89"/>
      <c r="H25" s="89"/>
      <c r="I25" s="89"/>
      <c r="J25" s="89"/>
      <c r="K25" s="89"/>
      <c r="L25" s="89"/>
      <c r="M25" s="89"/>
    </row>
    <row r="26" spans="1:13" ht="13.5" thickBot="1">
      <c r="A26" s="95" t="s">
        <v>63</v>
      </c>
      <c r="B26" s="69">
        <v>15</v>
      </c>
      <c r="C26" s="73"/>
      <c r="D26" s="69">
        <v>7</v>
      </c>
      <c r="E26" s="73"/>
      <c r="F26" s="70">
        <v>12</v>
      </c>
      <c r="G26" s="89"/>
      <c r="H26" s="89"/>
      <c r="I26" s="89"/>
      <c r="J26" s="89"/>
      <c r="K26" s="89"/>
      <c r="L26" s="89"/>
      <c r="M26" s="89"/>
    </row>
    <row r="27" spans="1:13">
      <c r="A27" s="89"/>
      <c r="B27" s="89"/>
      <c r="C27" s="89"/>
      <c r="D27" s="89"/>
      <c r="E27" s="89"/>
      <c r="F27" s="89"/>
      <c r="G27" s="89"/>
      <c r="H27" s="100" t="s">
        <v>70</v>
      </c>
      <c r="I27" s="89"/>
      <c r="J27" s="89"/>
      <c r="K27" s="89"/>
      <c r="L27" s="89"/>
      <c r="M27" s="89"/>
    </row>
    <row r="28" spans="1:13">
      <c r="A28" s="89"/>
      <c r="B28" s="89"/>
      <c r="C28" s="89"/>
      <c r="D28" s="89"/>
      <c r="E28" s="89"/>
      <c r="F28" s="89"/>
      <c r="G28" s="89">
        <v>1</v>
      </c>
      <c r="H28" s="89" t="s">
        <v>69</v>
      </c>
      <c r="I28" s="89"/>
      <c r="J28" s="89"/>
      <c r="K28" s="89"/>
      <c r="L28" s="89"/>
      <c r="M28" s="89"/>
    </row>
    <row r="29" spans="1:13">
      <c r="A29" s="89"/>
      <c r="B29" s="89"/>
      <c r="C29" s="89"/>
      <c r="D29" s="89"/>
      <c r="E29" s="89"/>
      <c r="F29" s="89"/>
      <c r="G29" s="89">
        <v>2</v>
      </c>
      <c r="H29" s="89" t="s">
        <v>61</v>
      </c>
      <c r="I29" s="89"/>
      <c r="J29" s="89"/>
      <c r="K29" s="89"/>
      <c r="L29" s="89"/>
      <c r="M29" s="89"/>
    </row>
    <row r="30" spans="1:13">
      <c r="A30" s="89"/>
      <c r="B30" s="89"/>
      <c r="C30" s="89"/>
      <c r="D30" s="89"/>
      <c r="E30" s="89"/>
      <c r="F30" s="89"/>
      <c r="G30" s="89"/>
      <c r="H30" s="89" t="s">
        <v>62</v>
      </c>
      <c r="I30" s="89"/>
      <c r="J30" s="89"/>
      <c r="K30" s="89"/>
      <c r="L30" s="89"/>
      <c r="M30" s="89"/>
    </row>
    <row r="31" spans="1:13">
      <c r="A31" s="89"/>
      <c r="B31" s="89"/>
      <c r="C31" s="89"/>
      <c r="D31" s="89"/>
      <c r="E31" s="89"/>
      <c r="F31" s="89"/>
      <c r="G31" s="89">
        <v>3</v>
      </c>
      <c r="H31" s="89" t="s">
        <v>64</v>
      </c>
      <c r="I31" s="89"/>
      <c r="J31" s="89"/>
      <c r="K31" s="89"/>
      <c r="L31" s="89"/>
      <c r="M31" s="89"/>
    </row>
    <row r="32" spans="1:13">
      <c r="A32" s="89"/>
      <c r="B32" s="89"/>
      <c r="C32" s="89"/>
      <c r="D32" s="89"/>
      <c r="E32" s="89"/>
      <c r="F32" s="89"/>
      <c r="G32" s="89"/>
      <c r="H32" s="89" t="s">
        <v>65</v>
      </c>
      <c r="I32" s="89"/>
      <c r="J32" s="89"/>
      <c r="K32" s="89"/>
      <c r="L32" s="89"/>
      <c r="M32" s="89"/>
    </row>
    <row r="33" spans="7:13">
      <c r="G33" s="89">
        <v>4</v>
      </c>
      <c r="H33" s="89" t="s">
        <v>57</v>
      </c>
      <c r="I33" s="89"/>
      <c r="J33" s="89"/>
      <c r="K33" s="89"/>
      <c r="L33" s="89"/>
      <c r="M33" s="89"/>
    </row>
    <row r="34" spans="7:13">
      <c r="G34" s="89">
        <v>5</v>
      </c>
      <c r="H34" s="89" t="s">
        <v>66</v>
      </c>
      <c r="I34" s="89"/>
      <c r="J34" s="89"/>
      <c r="K34" s="89"/>
      <c r="L34" s="89"/>
      <c r="M34" s="89"/>
    </row>
  </sheetData>
  <conditionalFormatting sqref="B25 D25 F25">
    <cfRule type="cellIs" dxfId="9" priority="19" stopIfTrue="1" operator="greaterThan">
      <formula>$B$22</formula>
    </cfRule>
    <cfRule type="cellIs" dxfId="8" priority="20" stopIfTrue="1" operator="lessThan">
      <formula>$B$22</formula>
    </cfRule>
  </conditionalFormatting>
  <conditionalFormatting sqref="B26 D26 F26">
    <cfRule type="cellIs" dxfId="7" priority="5" stopIfTrue="1" operator="lessThan">
      <formula>$I$17</formula>
    </cfRule>
    <cfRule type="cellIs" dxfId="6" priority="6" stopIfTrue="1" operator="greaterThan">
      <formula>$I$17</formula>
    </cfRule>
  </conditionalFormatting>
  <pageMargins left="0.7" right="0.7" top="0.88541666666666663" bottom="0.75" header="0.3" footer="0.3"/>
  <pageSetup paperSize="9" orientation="portrait" r:id="rId1"/>
  <headerFooter alignWithMargins="0">
    <oddHeader>&amp;L&amp;G&amp;R
Umsatzplanung
www.gruenderlexikon.de</oddHeader>
    <oddFooter xml:space="preserve">&amp;L© 2018 gruenderlexikon.de  
</oddFooter>
  </headerFooter>
  <colBreaks count="1" manualBreakCount="1">
    <brk id="6" max="1048575" man="1"/>
  </col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view="pageLayout" topLeftCell="A16" zoomScaleNormal="100" workbookViewId="0">
      <selection activeCell="B41" sqref="B41"/>
    </sheetView>
  </sheetViews>
  <sheetFormatPr baseColWidth="10" defaultColWidth="11" defaultRowHeight="12.75"/>
  <cols>
    <col min="1" max="1" width="23.42578125" style="35" customWidth="1"/>
    <col min="2" max="2" width="14.28515625" style="35" customWidth="1"/>
    <col min="3" max="3" width="6.42578125" style="36" customWidth="1"/>
    <col min="4" max="4" width="14" style="35" customWidth="1"/>
    <col min="5" max="5" width="6.140625" style="36" customWidth="1"/>
    <col min="6" max="6" width="13.42578125" style="35" customWidth="1"/>
    <col min="7" max="7" width="6.140625" style="36" customWidth="1"/>
    <col min="8" max="16384" width="11" style="36"/>
  </cols>
  <sheetData>
    <row r="1" spans="1:7" ht="18">
      <c r="A1" s="34" t="s">
        <v>19</v>
      </c>
    </row>
    <row r="2" spans="1:7" ht="20.25">
      <c r="A2" s="37"/>
    </row>
    <row r="3" spans="1:7" s="41" customFormat="1" ht="15.75">
      <c r="A3" s="38" t="s">
        <v>0</v>
      </c>
      <c r="B3" s="39"/>
      <c r="C3" s="39"/>
      <c r="D3" s="39"/>
      <c r="E3" s="39"/>
      <c r="F3" s="40"/>
    </row>
    <row r="4" spans="1:7" s="41" customFormat="1" ht="15.75">
      <c r="A4" s="38" t="s">
        <v>16</v>
      </c>
      <c r="B4" s="39"/>
      <c r="C4" s="39"/>
      <c r="D4" s="39"/>
      <c r="E4" s="39"/>
      <c r="F4" s="40"/>
    </row>
    <row r="5" spans="1:7" s="41" customFormat="1" ht="15.75">
      <c r="A5" s="38" t="s">
        <v>17</v>
      </c>
      <c r="B5" s="39"/>
      <c r="C5" s="39"/>
      <c r="D5" s="39"/>
      <c r="E5" s="39"/>
      <c r="F5" s="40"/>
    </row>
    <row r="6" spans="1:7" s="41" customFormat="1" ht="15.75">
      <c r="A6" s="42" t="s">
        <v>73</v>
      </c>
      <c r="B6" s="136">
        <v>43191</v>
      </c>
      <c r="C6" s="43"/>
      <c r="D6" s="43"/>
      <c r="E6" s="43"/>
      <c r="F6" s="44"/>
      <c r="G6" s="44"/>
    </row>
    <row r="7" spans="1:7">
      <c r="A7" s="45"/>
      <c r="B7" s="140" t="s">
        <v>72</v>
      </c>
      <c r="C7" s="140"/>
      <c r="D7" s="140">
        <v>2019</v>
      </c>
      <c r="E7" s="140"/>
      <c r="F7" s="140">
        <v>2020</v>
      </c>
      <c r="G7" s="140"/>
    </row>
    <row r="8" spans="1:7" ht="13.5" thickBot="1">
      <c r="A8" s="46"/>
      <c r="B8" s="47" t="s">
        <v>1</v>
      </c>
      <c r="C8" s="48" t="s">
        <v>2</v>
      </c>
      <c r="D8" s="47" t="s">
        <v>1</v>
      </c>
      <c r="E8" s="48" t="s">
        <v>2</v>
      </c>
      <c r="F8" s="47" t="s">
        <v>1</v>
      </c>
      <c r="G8" s="48" t="s">
        <v>2</v>
      </c>
    </row>
    <row r="9" spans="1:7">
      <c r="A9" s="49" t="s">
        <v>21</v>
      </c>
      <c r="B9" s="50">
        <f>'Umsatzplanung Dienstleister'!B13</f>
        <v>24500</v>
      </c>
      <c r="C9" s="51">
        <f>B9/$B$12*100</f>
        <v>100</v>
      </c>
      <c r="D9" s="50">
        <f>'Umsatzplanung Dienstleister'!D13</f>
        <v>35000</v>
      </c>
      <c r="E9" s="51">
        <f>D9/$D$12*100</f>
        <v>100</v>
      </c>
      <c r="F9" s="50">
        <f>'Umsatzplanung Dienstleister'!F13</f>
        <v>48000</v>
      </c>
      <c r="G9" s="51">
        <f>F9/$F$12*100</f>
        <v>100</v>
      </c>
    </row>
    <row r="10" spans="1:7" ht="13.5" thickBot="1">
      <c r="A10" s="52"/>
      <c r="B10" s="53"/>
      <c r="C10" s="51"/>
      <c r="D10" s="53"/>
      <c r="E10" s="51"/>
      <c r="F10" s="53"/>
      <c r="G10" s="51"/>
    </row>
    <row r="11" spans="1:7">
      <c r="A11" s="54"/>
      <c r="B11" s="55"/>
      <c r="C11" s="56"/>
      <c r="D11" s="57"/>
      <c r="E11" s="56"/>
      <c r="F11" s="57"/>
      <c r="G11" s="56"/>
    </row>
    <row r="12" spans="1:7">
      <c r="A12" s="49" t="s">
        <v>3</v>
      </c>
      <c r="B12" s="55">
        <f>SUM(B9:B10)</f>
        <v>24500</v>
      </c>
      <c r="C12" s="51">
        <v>100</v>
      </c>
      <c r="D12" s="55">
        <f>SUM(D9:D10)</f>
        <v>35000</v>
      </c>
      <c r="E12" s="51">
        <v>100</v>
      </c>
      <c r="F12" s="55">
        <f>SUM(F9:F10)</f>
        <v>48000</v>
      </c>
      <c r="G12" s="51">
        <v>100</v>
      </c>
    </row>
    <row r="13" spans="1:7">
      <c r="A13" s="49"/>
      <c r="B13" s="55"/>
      <c r="C13" s="51"/>
      <c r="D13" s="55"/>
      <c r="E13" s="51"/>
      <c r="F13" s="55"/>
      <c r="G13" s="51"/>
    </row>
    <row r="14" spans="1:7" ht="13.5" thickBot="1">
      <c r="A14" s="46" t="s">
        <v>22</v>
      </c>
      <c r="B14" s="58">
        <f>IF('Umsatzplanung Handel'!$I$14="x",'Umsatzplanung Handel'!I18*'Umsatzplanung Handel'!I16,0)</f>
        <v>0</v>
      </c>
      <c r="C14" s="51">
        <f>B14/$B$12*100</f>
        <v>0</v>
      </c>
      <c r="D14" s="58">
        <f>IF('Umsatzplanung Handel'!$I$14="x",'Umsatzplanung Handel'!J18*'Umsatzplanung Handel'!J16,0)</f>
        <v>0</v>
      </c>
      <c r="E14" s="51">
        <f>D14/$D$12*100</f>
        <v>0</v>
      </c>
      <c r="F14" s="58">
        <f>IF('Umsatzplanung Handel'!$I$14="x",'Umsatzplanung Handel'!L18*'Umsatzplanung Handel'!L16,0)</f>
        <v>0</v>
      </c>
      <c r="G14" s="51">
        <f>F14/$F$12*100</f>
        <v>0</v>
      </c>
    </row>
    <row r="15" spans="1:7">
      <c r="A15" s="54"/>
      <c r="B15" s="55"/>
      <c r="C15" s="56"/>
      <c r="D15" s="57"/>
      <c r="E15" s="56"/>
      <c r="F15" s="57"/>
      <c r="G15" s="56"/>
    </row>
    <row r="16" spans="1:7" ht="13.5" thickBot="1">
      <c r="A16" s="59" t="s">
        <v>4</v>
      </c>
      <c r="B16" s="60">
        <f>B12-B14</f>
        <v>24500</v>
      </c>
      <c r="C16" s="61">
        <f>B16/$B$12*100</f>
        <v>100</v>
      </c>
      <c r="D16" s="60">
        <f>D12-D14</f>
        <v>35000</v>
      </c>
      <c r="E16" s="61">
        <f>D16/$D$12*100</f>
        <v>100</v>
      </c>
      <c r="F16" s="60">
        <f>F12-F14</f>
        <v>48000</v>
      </c>
      <c r="G16" s="61">
        <f>F16/$F$12*100</f>
        <v>100</v>
      </c>
    </row>
    <row r="17" spans="1:7" ht="13.5" thickTop="1">
      <c r="A17" s="49"/>
      <c r="B17" s="55"/>
      <c r="C17" s="62"/>
      <c r="E17" s="62"/>
      <c r="G17" s="62"/>
    </row>
    <row r="18" spans="1:7">
      <c r="A18" s="49" t="s">
        <v>5</v>
      </c>
      <c r="B18" s="55">
        <v>0</v>
      </c>
      <c r="C18" s="51">
        <f>B18/$B$12*100</f>
        <v>0</v>
      </c>
      <c r="D18" s="55">
        <v>0</v>
      </c>
      <c r="E18" s="51">
        <f>D18/$D$12*100</f>
        <v>0</v>
      </c>
      <c r="F18" s="55">
        <v>0</v>
      </c>
      <c r="G18" s="51">
        <f>F18/$F$12*100</f>
        <v>0</v>
      </c>
    </row>
    <row r="19" spans="1:7">
      <c r="A19" s="49"/>
      <c r="B19" s="55">
        <v>0</v>
      </c>
      <c r="C19" s="51">
        <f>B19/$B$12*100</f>
        <v>0</v>
      </c>
      <c r="D19" s="55">
        <v>0</v>
      </c>
      <c r="E19" s="51">
        <f>D19/$D$12*100</f>
        <v>0</v>
      </c>
      <c r="F19" s="55">
        <v>0</v>
      </c>
      <c r="G19" s="51">
        <f>F19/$F$12*100</f>
        <v>0</v>
      </c>
    </row>
    <row r="20" spans="1:7">
      <c r="A20" s="49"/>
      <c r="B20" s="55"/>
      <c r="C20" s="62"/>
      <c r="D20" s="55"/>
      <c r="E20" s="62"/>
      <c r="F20" s="55"/>
      <c r="G20" s="62"/>
    </row>
    <row r="21" spans="1:7">
      <c r="A21" s="49" t="s">
        <v>23</v>
      </c>
      <c r="B21" s="55">
        <v>0</v>
      </c>
      <c r="C21" s="51">
        <f>B21/$B$12*100</f>
        <v>0</v>
      </c>
      <c r="D21" s="55">
        <v>0</v>
      </c>
      <c r="E21" s="51">
        <f>D21/$D$12*100</f>
        <v>0</v>
      </c>
      <c r="F21" s="55">
        <v>0</v>
      </c>
      <c r="G21" s="51">
        <f>F21/$F$12*100</f>
        <v>0</v>
      </c>
    </row>
    <row r="22" spans="1:7">
      <c r="A22" s="63" t="s">
        <v>6</v>
      </c>
      <c r="B22" s="55"/>
      <c r="C22" s="62"/>
      <c r="D22" s="55"/>
      <c r="E22" s="62"/>
      <c r="F22" s="55"/>
      <c r="G22" s="62"/>
    </row>
    <row r="23" spans="1:7">
      <c r="A23" s="49"/>
      <c r="B23" s="55"/>
      <c r="C23" s="62"/>
      <c r="D23" s="55"/>
      <c r="E23" s="62"/>
      <c r="F23" s="55"/>
      <c r="G23" s="62"/>
    </row>
    <row r="24" spans="1:7">
      <c r="A24" s="49" t="s">
        <v>7</v>
      </c>
      <c r="B24" s="55">
        <v>0</v>
      </c>
      <c r="C24" s="51">
        <f>B24/$B$12*100</f>
        <v>0</v>
      </c>
      <c r="D24" s="55">
        <v>0</v>
      </c>
      <c r="E24" s="51">
        <f>D24/$D$12*100</f>
        <v>0</v>
      </c>
      <c r="F24" s="55">
        <v>0</v>
      </c>
      <c r="G24" s="51">
        <f>F24/$F$12*100</f>
        <v>0</v>
      </c>
    </row>
    <row r="25" spans="1:7">
      <c r="A25" s="49"/>
      <c r="B25" s="55"/>
      <c r="C25" s="62"/>
      <c r="D25" s="55"/>
      <c r="E25" s="62"/>
      <c r="F25" s="55"/>
      <c r="G25" s="62"/>
    </row>
    <row r="26" spans="1:7">
      <c r="A26" s="49" t="s">
        <v>24</v>
      </c>
      <c r="B26" s="55">
        <v>0</v>
      </c>
      <c r="C26" s="51">
        <f>B26/$B$12*100</f>
        <v>0</v>
      </c>
      <c r="D26" s="55">
        <v>0</v>
      </c>
      <c r="E26" s="51">
        <f>D26/$D$12*100</f>
        <v>0</v>
      </c>
      <c r="F26" s="55">
        <v>0</v>
      </c>
      <c r="G26" s="51">
        <f>F26/$F$12*100</f>
        <v>0</v>
      </c>
    </row>
    <row r="27" spans="1:7">
      <c r="A27" s="49"/>
      <c r="B27" s="55"/>
      <c r="C27" s="51"/>
      <c r="D27" s="55"/>
      <c r="E27" s="51"/>
      <c r="F27" s="55"/>
      <c r="G27" s="51"/>
    </row>
    <row r="28" spans="1:7">
      <c r="A28" s="49" t="s">
        <v>25</v>
      </c>
      <c r="B28" s="55">
        <v>0</v>
      </c>
      <c r="C28" s="51">
        <f>B28/$B$12*100</f>
        <v>0</v>
      </c>
      <c r="D28" s="55">
        <v>0</v>
      </c>
      <c r="E28" s="51">
        <f>D28/$D$12*100</f>
        <v>0</v>
      </c>
      <c r="F28" s="55">
        <v>0</v>
      </c>
      <c r="G28" s="51">
        <f>F28/$F$12*100</f>
        <v>0</v>
      </c>
    </row>
    <row r="29" spans="1:7">
      <c r="A29" s="49"/>
      <c r="B29" s="55"/>
      <c r="C29" s="51"/>
      <c r="D29" s="55"/>
      <c r="E29" s="51"/>
      <c r="F29" s="55"/>
      <c r="G29" s="51"/>
    </row>
    <row r="30" spans="1:7">
      <c r="A30" s="49" t="s">
        <v>26</v>
      </c>
      <c r="B30" s="55">
        <v>0</v>
      </c>
      <c r="C30" s="51">
        <f>B30/$B$12*100</f>
        <v>0</v>
      </c>
      <c r="D30" s="55">
        <v>0</v>
      </c>
      <c r="E30" s="51">
        <f>D30/$D$12*100</f>
        <v>0</v>
      </c>
      <c r="F30" s="55">
        <v>0</v>
      </c>
      <c r="G30" s="51">
        <f>F30/$F$12*100</f>
        <v>0</v>
      </c>
    </row>
    <row r="31" spans="1:7">
      <c r="A31" s="49"/>
      <c r="B31" s="55"/>
      <c r="C31" s="51"/>
      <c r="D31" s="55"/>
      <c r="E31" s="51"/>
      <c r="F31" s="55"/>
      <c r="G31" s="51"/>
    </row>
    <row r="32" spans="1:7">
      <c r="A32" s="49" t="s">
        <v>27</v>
      </c>
      <c r="B32" s="55">
        <v>0</v>
      </c>
      <c r="C32" s="51">
        <f>B32/$B$12*100</f>
        <v>0</v>
      </c>
      <c r="D32" s="55">
        <v>0</v>
      </c>
      <c r="E32" s="51">
        <f>D32/$D$12*100</f>
        <v>0</v>
      </c>
      <c r="F32" s="55">
        <v>0</v>
      </c>
      <c r="G32" s="51">
        <f>F32/$F$12*100</f>
        <v>0</v>
      </c>
    </row>
    <row r="33" spans="1:7">
      <c r="A33" s="49"/>
      <c r="B33" s="55"/>
      <c r="C33" s="62"/>
      <c r="D33" s="55"/>
      <c r="E33" s="62"/>
      <c r="F33" s="55"/>
      <c r="G33" s="62"/>
    </row>
    <row r="34" spans="1:7">
      <c r="A34" s="49" t="s">
        <v>8</v>
      </c>
      <c r="B34" s="55"/>
      <c r="C34" s="51"/>
      <c r="D34" s="55"/>
      <c r="E34" s="51"/>
      <c r="F34" s="55"/>
      <c r="G34" s="51"/>
    </row>
    <row r="35" spans="1:7">
      <c r="A35" s="49" t="s">
        <v>9</v>
      </c>
      <c r="B35" s="55">
        <v>0</v>
      </c>
      <c r="C35" s="51">
        <f>B35/$B$12*100</f>
        <v>0</v>
      </c>
      <c r="D35" s="55">
        <v>0</v>
      </c>
      <c r="E35" s="51">
        <f>D35/$D$12*100</f>
        <v>0</v>
      </c>
      <c r="F35" s="55">
        <v>0</v>
      </c>
      <c r="G35" s="51">
        <f>F35/$F$12*100</f>
        <v>0</v>
      </c>
    </row>
    <row r="36" spans="1:7">
      <c r="A36" s="49" t="s">
        <v>10</v>
      </c>
      <c r="B36" s="55">
        <v>0</v>
      </c>
      <c r="C36" s="51">
        <f>B36/$B$12*100</f>
        <v>0</v>
      </c>
      <c r="D36" s="55">
        <v>0</v>
      </c>
      <c r="E36" s="51">
        <f>D36/$D$12*100</f>
        <v>0</v>
      </c>
      <c r="F36" s="55">
        <v>0</v>
      </c>
      <c r="G36" s="51">
        <f>F36/$F$12*100</f>
        <v>0</v>
      </c>
    </row>
    <row r="37" spans="1:7">
      <c r="A37" s="49" t="s">
        <v>28</v>
      </c>
      <c r="B37" s="55">
        <v>0</v>
      </c>
      <c r="C37" s="51">
        <f>B37/$B$12*100</f>
        <v>0</v>
      </c>
      <c r="D37" s="55">
        <v>0</v>
      </c>
      <c r="E37" s="51">
        <f>D37/$D$12*100</f>
        <v>0</v>
      </c>
      <c r="F37" s="55">
        <v>0</v>
      </c>
      <c r="G37" s="51">
        <f>F37/$F$12*100</f>
        <v>0</v>
      </c>
    </row>
    <row r="38" spans="1:7">
      <c r="A38" s="49" t="s">
        <v>11</v>
      </c>
      <c r="B38" s="55">
        <v>0</v>
      </c>
      <c r="C38" s="51">
        <f>B38/$B$12*100</f>
        <v>0</v>
      </c>
      <c r="D38" s="55">
        <v>0</v>
      </c>
      <c r="E38" s="51">
        <f>D38/$D$12*100</f>
        <v>0</v>
      </c>
      <c r="F38" s="55">
        <v>0</v>
      </c>
      <c r="G38" s="51">
        <f>F38/$F$12*100</f>
        <v>0</v>
      </c>
    </row>
    <row r="39" spans="1:7">
      <c r="A39" s="64" t="s">
        <v>18</v>
      </c>
      <c r="B39" s="55">
        <v>0</v>
      </c>
      <c r="C39" s="51">
        <f>B39/$B$12*100</f>
        <v>0</v>
      </c>
      <c r="D39" s="55">
        <v>0</v>
      </c>
      <c r="E39" s="51">
        <f>D39/$D$12*100</f>
        <v>0</v>
      </c>
      <c r="F39" s="55">
        <v>0</v>
      </c>
      <c r="G39" s="51">
        <f>F39/$F$12*100</f>
        <v>0</v>
      </c>
    </row>
    <row r="40" spans="1:7">
      <c r="A40" s="49"/>
      <c r="B40" s="55"/>
      <c r="C40" s="62"/>
      <c r="D40" s="55"/>
      <c r="E40" s="62"/>
      <c r="F40" s="55"/>
      <c r="G40" s="62"/>
    </row>
    <row r="41" spans="1:7">
      <c r="A41" s="49" t="s">
        <v>12</v>
      </c>
      <c r="B41" s="55">
        <v>20000</v>
      </c>
      <c r="C41" s="51">
        <f>B41/$B$12*100</f>
        <v>81.632653061224488</v>
      </c>
      <c r="D41" s="55">
        <v>20000</v>
      </c>
      <c r="E41" s="51">
        <f>D41/$D$12*100</f>
        <v>57.142857142857139</v>
      </c>
      <c r="F41" s="55">
        <v>24000</v>
      </c>
      <c r="G41" s="51">
        <f>F41/$F$12*100</f>
        <v>50</v>
      </c>
    </row>
    <row r="42" spans="1:7">
      <c r="A42" s="49"/>
      <c r="B42" s="55"/>
      <c r="C42" s="62"/>
      <c r="D42" s="55"/>
      <c r="E42" s="62"/>
      <c r="F42" s="55"/>
      <c r="G42" s="62"/>
    </row>
    <row r="43" spans="1:7">
      <c r="A43" s="49" t="s">
        <v>29</v>
      </c>
      <c r="B43" s="55">
        <v>0</v>
      </c>
      <c r="C43" s="51">
        <f>B43/$B$12*100</f>
        <v>0</v>
      </c>
      <c r="D43" s="55">
        <v>0</v>
      </c>
      <c r="E43" s="51">
        <f>D43/$D$12*100</f>
        <v>0</v>
      </c>
      <c r="F43" s="55">
        <v>0</v>
      </c>
      <c r="G43" s="51">
        <f>F43/$F$12*100</f>
        <v>0</v>
      </c>
    </row>
    <row r="44" spans="1:7">
      <c r="A44" s="49"/>
      <c r="B44" s="55"/>
      <c r="C44" s="62"/>
      <c r="D44" s="55"/>
      <c r="E44" s="62"/>
      <c r="F44" s="55"/>
      <c r="G44" s="62"/>
    </row>
    <row r="45" spans="1:7" ht="13.5" thickBot="1">
      <c r="A45" s="46" t="s">
        <v>13</v>
      </c>
      <c r="B45" s="58">
        <v>0</v>
      </c>
      <c r="C45" s="65">
        <f>B45/$B$12*100</f>
        <v>0</v>
      </c>
      <c r="D45" s="58">
        <v>0</v>
      </c>
      <c r="E45" s="65">
        <f>D45/$D$12*100</f>
        <v>0</v>
      </c>
      <c r="F45" s="58">
        <v>0</v>
      </c>
      <c r="G45" s="65">
        <f>F45/$F$12*100</f>
        <v>0</v>
      </c>
    </row>
    <row r="46" spans="1:7">
      <c r="A46" s="54"/>
      <c r="B46" s="55"/>
      <c r="C46" s="56"/>
      <c r="D46" s="55"/>
      <c r="E46" s="56"/>
      <c r="F46" s="55"/>
      <c r="G46" s="56"/>
    </row>
    <row r="47" spans="1:7" ht="13.5" thickBot="1">
      <c r="A47" s="59" t="s">
        <v>14</v>
      </c>
      <c r="B47" s="60">
        <f>SUM(B18:B45)</f>
        <v>20000</v>
      </c>
      <c r="C47" s="61">
        <f>B47/$B$12*100</f>
        <v>81.632653061224488</v>
      </c>
      <c r="D47" s="60">
        <f>SUM(D18:D45)</f>
        <v>20000</v>
      </c>
      <c r="E47" s="61">
        <f>D47/$D$12*100</f>
        <v>57.142857142857139</v>
      </c>
      <c r="F47" s="60">
        <f>SUM(F18:F45)</f>
        <v>24000</v>
      </c>
      <c r="G47" s="61">
        <f>F47/$F$12*100</f>
        <v>50</v>
      </c>
    </row>
    <row r="48" spans="1:7" ht="13.5" thickTop="1">
      <c r="A48" s="49"/>
      <c r="B48" s="55"/>
      <c r="C48" s="62"/>
      <c r="D48" s="55"/>
      <c r="E48" s="62"/>
      <c r="F48" s="55"/>
      <c r="G48" s="62"/>
    </row>
    <row r="49" spans="1:7" ht="13.5" thickBot="1">
      <c r="A49" s="59" t="s">
        <v>15</v>
      </c>
      <c r="B49" s="60">
        <f>B16-B47</f>
        <v>4500</v>
      </c>
      <c r="C49" s="61">
        <f>B49/$B$12*100</f>
        <v>18.367346938775512</v>
      </c>
      <c r="D49" s="60">
        <f>D16-D47</f>
        <v>15000</v>
      </c>
      <c r="E49" s="61">
        <f>D49/$D$12*100</f>
        <v>42.857142857142854</v>
      </c>
      <c r="F49" s="60">
        <f>F16-F47</f>
        <v>24000</v>
      </c>
      <c r="G49" s="61">
        <f>F49/$F$12*100</f>
        <v>50</v>
      </c>
    </row>
    <row r="50" spans="1:7" ht="13.5" thickTop="1"/>
    <row r="51" spans="1:7" ht="23.25" customHeight="1"/>
    <row r="52" spans="1:7">
      <c r="A52" s="35" t="s">
        <v>30</v>
      </c>
    </row>
    <row r="53" spans="1:7">
      <c r="A53" s="141" t="s">
        <v>20</v>
      </c>
      <c r="B53" s="141"/>
      <c r="C53" s="141"/>
      <c r="D53" s="141"/>
      <c r="E53" s="141"/>
    </row>
    <row r="54" spans="1:7" ht="13.5" thickBot="1">
      <c r="A54" s="66"/>
      <c r="B54" s="66"/>
      <c r="C54" s="66"/>
      <c r="D54" s="66"/>
      <c r="E54" s="66"/>
      <c r="F54" s="66"/>
      <c r="G54" s="66"/>
    </row>
  </sheetData>
  <mergeCells count="4">
    <mergeCell ref="B7:C7"/>
    <mergeCell ref="D7:E7"/>
    <mergeCell ref="F7:G7"/>
    <mergeCell ref="A53:E53"/>
  </mergeCells>
  <printOptions horizontalCentered="1"/>
  <pageMargins left="0.78740157480314965" right="0.78740157480314965" top="0.70833333333333337" bottom="0.85" header="0.15625" footer="0.11811023622047245"/>
  <pageSetup paperSize="9" fitToHeight="0" orientation="portrait" useFirstPageNumber="1" horizontalDpi="300" verticalDpi="300" r:id="rId1"/>
  <headerFooter alignWithMargins="0">
    <oddHeader>&amp;L&amp;G&amp;R
Rentabilitätsvorschau
www.gruenderlexikon.de/</oddHeader>
    <oddFooter xml:space="preserve">&amp;L© 2018 gruenderlexikon.de  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tabSelected="1" view="pageLayout" topLeftCell="C1" zoomScaleNormal="100" workbookViewId="0">
      <selection activeCell="M14" sqref="M14"/>
    </sheetView>
  </sheetViews>
  <sheetFormatPr baseColWidth="10" defaultColWidth="11.28515625" defaultRowHeight="12.75"/>
  <cols>
    <col min="1" max="1" width="35.85546875" style="101" customWidth="1"/>
    <col min="2" max="3" width="10.28515625" style="101" customWidth="1"/>
    <col min="4" max="4" width="10.42578125" style="101" customWidth="1"/>
    <col min="5" max="5" width="11.28515625" style="101" customWidth="1"/>
    <col min="6" max="6" width="9.42578125" style="101" customWidth="1"/>
    <col min="7" max="7" width="11.28515625" style="101" customWidth="1"/>
    <col min="8" max="8" width="19.85546875" style="101" customWidth="1"/>
    <col min="9" max="16384" width="11.28515625" style="101"/>
  </cols>
  <sheetData>
    <row r="1" spans="1:13">
      <c r="G1" s="107"/>
      <c r="H1" s="107"/>
      <c r="I1" s="107"/>
      <c r="J1" s="107"/>
      <c r="K1" s="107"/>
      <c r="L1" s="107"/>
      <c r="M1" s="107"/>
    </row>
    <row r="2" spans="1:13">
      <c r="G2" s="107"/>
      <c r="H2" s="107"/>
      <c r="I2" s="107"/>
      <c r="J2" s="107"/>
      <c r="K2" s="107"/>
      <c r="L2" s="107"/>
      <c r="M2" s="107"/>
    </row>
    <row r="3" spans="1:13">
      <c r="G3" s="125" t="s">
        <v>50</v>
      </c>
      <c r="H3" s="107"/>
      <c r="I3" s="107"/>
      <c r="J3" s="107"/>
      <c r="K3" s="107"/>
      <c r="L3" s="107"/>
      <c r="M3" s="107"/>
    </row>
    <row r="4" spans="1:13" ht="13.5" thickBot="1">
      <c r="G4" s="107"/>
      <c r="H4" s="107"/>
      <c r="I4" s="107"/>
      <c r="J4" s="107"/>
      <c r="K4" s="107"/>
      <c r="L4" s="107"/>
      <c r="M4" s="107"/>
    </row>
    <row r="5" spans="1:13">
      <c r="A5" s="108"/>
      <c r="B5" s="109"/>
      <c r="C5" s="109"/>
      <c r="D5" s="109"/>
      <c r="E5" s="109"/>
      <c r="F5" s="110"/>
      <c r="G5" s="126" t="s">
        <v>52</v>
      </c>
      <c r="H5" s="126"/>
      <c r="I5" s="107"/>
      <c r="J5" s="107"/>
      <c r="K5" s="107"/>
      <c r="L5" s="107"/>
      <c r="M5" s="107"/>
    </row>
    <row r="6" spans="1:13">
      <c r="A6" s="112"/>
      <c r="B6" s="102" t="str">
        <f>'Rentabilitätsberechnung DL'!B7:C7</f>
        <v>2018 ( 9/12)</v>
      </c>
      <c r="C6" s="117"/>
      <c r="D6" s="102">
        <f>'Rentabilitätsberechnung DL'!D7:E7</f>
        <v>2019</v>
      </c>
      <c r="E6" s="117"/>
      <c r="F6" s="103">
        <f>'Rentabilitätsberechnung DL'!F7:G7</f>
        <v>2020</v>
      </c>
      <c r="G6" s="107"/>
      <c r="H6" s="107"/>
      <c r="I6" s="107"/>
      <c r="J6" s="107"/>
      <c r="K6" s="107"/>
      <c r="L6" s="107"/>
      <c r="M6" s="107"/>
    </row>
    <row r="7" spans="1:13">
      <c r="A7" s="112" t="s">
        <v>71</v>
      </c>
      <c r="B7" s="125">
        <f>9/12</f>
        <v>0.75</v>
      </c>
      <c r="C7" s="111"/>
      <c r="D7" s="128" t="s">
        <v>75</v>
      </c>
      <c r="E7" s="111"/>
      <c r="F7" s="137" t="s">
        <v>75</v>
      </c>
      <c r="G7" s="107"/>
      <c r="H7" s="107"/>
      <c r="I7" s="107"/>
      <c r="J7" s="107"/>
      <c r="K7" s="107"/>
      <c r="L7" s="107"/>
      <c r="M7" s="107"/>
    </row>
    <row r="8" spans="1:13">
      <c r="A8" s="112" t="s">
        <v>55</v>
      </c>
      <c r="B8" s="104">
        <v>6000</v>
      </c>
      <c r="C8" s="111"/>
      <c r="D8" s="104">
        <v>15000</v>
      </c>
      <c r="E8" s="111"/>
      <c r="F8" s="105">
        <v>24000</v>
      </c>
      <c r="G8" s="107"/>
      <c r="H8" s="107"/>
      <c r="I8" s="107"/>
      <c r="J8" s="107"/>
      <c r="K8" s="107"/>
      <c r="L8" s="107"/>
      <c r="M8" s="107"/>
    </row>
    <row r="9" spans="1:13">
      <c r="A9" s="112" t="s">
        <v>74</v>
      </c>
      <c r="B9" s="126">
        <f>B8*B7</f>
        <v>4500</v>
      </c>
      <c r="C9" s="111"/>
      <c r="D9" s="111"/>
      <c r="E9" s="111"/>
      <c r="F9" s="116"/>
      <c r="G9" s="107"/>
      <c r="H9" s="107"/>
      <c r="I9" s="107"/>
      <c r="J9" s="107"/>
      <c r="K9" s="107"/>
      <c r="L9" s="107"/>
      <c r="M9" s="107"/>
    </row>
    <row r="10" spans="1:13">
      <c r="A10" s="112"/>
      <c r="B10" s="111"/>
      <c r="C10" s="111"/>
      <c r="D10" s="111"/>
      <c r="E10" s="111"/>
      <c r="F10" s="116"/>
      <c r="G10" s="107"/>
      <c r="H10" s="107"/>
      <c r="I10" s="107"/>
      <c r="J10" s="107"/>
      <c r="K10" s="107"/>
      <c r="L10" s="107"/>
      <c r="M10" s="107"/>
    </row>
    <row r="11" spans="1:13">
      <c r="A11" s="112" t="s">
        <v>51</v>
      </c>
      <c r="B11" s="118">
        <f>'Rentabilitätsberechnung DL'!B47</f>
        <v>20000</v>
      </c>
      <c r="C11" s="111"/>
      <c r="D11" s="118">
        <f>'Rentabilitätsberechnung DL'!D47</f>
        <v>20000</v>
      </c>
      <c r="E11" s="111"/>
      <c r="F11" s="118">
        <f>'Rentabilitätsberechnung DL'!F47</f>
        <v>24000</v>
      </c>
      <c r="G11" s="107"/>
      <c r="H11" s="107"/>
      <c r="I11" s="107"/>
      <c r="J11" s="107"/>
      <c r="K11" s="107"/>
      <c r="L11" s="107"/>
      <c r="M11" s="107"/>
    </row>
    <row r="12" spans="1:13">
      <c r="A12" s="112"/>
      <c r="B12" s="111"/>
      <c r="C12" s="111"/>
      <c r="D12" s="111"/>
      <c r="E12" s="111"/>
      <c r="F12" s="116"/>
      <c r="G12" s="107"/>
      <c r="H12" s="129" t="s">
        <v>35</v>
      </c>
      <c r="I12" s="128" t="str">
        <f>B6</f>
        <v>2018 ( 9/12)</v>
      </c>
      <c r="J12" s="128">
        <f>D6</f>
        <v>2019</v>
      </c>
      <c r="K12" s="107">
        <f>F6</f>
        <v>2020</v>
      </c>
      <c r="L12" s="107"/>
      <c r="M12" s="107"/>
    </row>
    <row r="13" spans="1:13" ht="13.5" thickBot="1">
      <c r="A13" s="113" t="s">
        <v>59</v>
      </c>
      <c r="B13" s="120">
        <f>B11+B9</f>
        <v>24500</v>
      </c>
      <c r="C13" s="121"/>
      <c r="D13" s="120">
        <f>D11+D8</f>
        <v>35000</v>
      </c>
      <c r="E13" s="121"/>
      <c r="F13" s="122">
        <f>F11+F8</f>
        <v>48000</v>
      </c>
      <c r="G13" s="107"/>
      <c r="H13" s="111"/>
      <c r="I13" s="111"/>
      <c r="J13" s="107"/>
      <c r="K13" s="107"/>
      <c r="L13" s="107"/>
      <c r="M13" s="107"/>
    </row>
    <row r="14" spans="1:13" ht="13.5" thickBot="1">
      <c r="A14" s="107"/>
      <c r="B14" s="107"/>
      <c r="C14" s="107"/>
      <c r="D14" s="107"/>
      <c r="E14" s="107"/>
      <c r="F14" s="107"/>
      <c r="G14" s="107"/>
      <c r="H14" s="111" t="s">
        <v>36</v>
      </c>
      <c r="I14" s="123">
        <v>13.611111111111111</v>
      </c>
      <c r="J14" s="123">
        <v>19.886363636363637</v>
      </c>
      <c r="K14" s="123">
        <v>27.90697674418605</v>
      </c>
      <c r="L14" s="107"/>
      <c r="M14" s="107"/>
    </row>
    <row r="15" spans="1:13">
      <c r="A15" s="99" t="s">
        <v>33</v>
      </c>
      <c r="B15" s="109"/>
      <c r="C15" s="109"/>
      <c r="D15" s="109"/>
      <c r="E15" s="109"/>
      <c r="F15" s="110"/>
      <c r="H15" s="111" t="s">
        <v>39</v>
      </c>
      <c r="I15" s="104">
        <v>8</v>
      </c>
      <c r="J15" s="104">
        <v>8</v>
      </c>
      <c r="K15" s="104">
        <v>8</v>
      </c>
    </row>
    <row r="16" spans="1:13">
      <c r="A16" s="112"/>
      <c r="B16" s="111"/>
      <c r="C16" s="111"/>
      <c r="D16" s="111"/>
      <c r="E16" s="111"/>
      <c r="F16" s="116"/>
      <c r="H16" s="111" t="s">
        <v>40</v>
      </c>
      <c r="I16" s="104">
        <v>5</v>
      </c>
      <c r="J16" s="104">
        <v>5</v>
      </c>
      <c r="K16" s="104">
        <v>5</v>
      </c>
    </row>
    <row r="17" spans="1:13">
      <c r="A17" s="112"/>
      <c r="B17" s="111"/>
      <c r="C17" s="111"/>
      <c r="D17" s="111"/>
      <c r="E17" s="111"/>
      <c r="F17" s="116"/>
      <c r="H17" s="111" t="s">
        <v>41</v>
      </c>
      <c r="I17" s="104">
        <v>45</v>
      </c>
      <c r="J17" s="104">
        <v>44</v>
      </c>
      <c r="K17" s="104">
        <v>43</v>
      </c>
    </row>
    <row r="18" spans="1:13">
      <c r="A18" s="114" t="s">
        <v>53</v>
      </c>
      <c r="B18" s="118">
        <f>B13</f>
        <v>24500</v>
      </c>
      <c r="C18" s="111"/>
      <c r="D18" s="118">
        <f>D13</f>
        <v>35000</v>
      </c>
      <c r="E18" s="111"/>
      <c r="F18" s="119">
        <f>F13</f>
        <v>48000</v>
      </c>
      <c r="H18" s="111" t="s">
        <v>38</v>
      </c>
      <c r="I18" s="118">
        <f>I15*I16*I17</f>
        <v>1800</v>
      </c>
      <c r="J18" s="118">
        <f t="shared" ref="J18:K18" si="0">J15*J16*J17</f>
        <v>1760</v>
      </c>
      <c r="K18" s="118">
        <f t="shared" si="0"/>
        <v>1720</v>
      </c>
    </row>
    <row r="19" spans="1:13">
      <c r="A19" s="112" t="s">
        <v>37</v>
      </c>
      <c r="B19" s="118">
        <f>B18-$I$19</f>
        <v>0</v>
      </c>
      <c r="C19" s="111"/>
      <c r="D19" s="118">
        <f>D18-J19</f>
        <v>0</v>
      </c>
      <c r="E19" s="111"/>
      <c r="F19" s="119">
        <f>F18-K19</f>
        <v>0</v>
      </c>
      <c r="H19" s="111" t="s">
        <v>59</v>
      </c>
      <c r="I19" s="118">
        <f>(I14*I18)</f>
        <v>24500</v>
      </c>
      <c r="J19" s="118">
        <f t="shared" ref="J19:K19" si="1">J14*J18</f>
        <v>35000</v>
      </c>
      <c r="K19" s="118">
        <f t="shared" si="1"/>
        <v>48000.000000000007</v>
      </c>
    </row>
    <row r="20" spans="1:13">
      <c r="A20" s="112"/>
      <c r="B20" s="111"/>
      <c r="C20" s="111"/>
      <c r="D20" s="111"/>
      <c r="E20" s="111"/>
      <c r="F20" s="116"/>
      <c r="H20" s="111"/>
      <c r="I20" s="111"/>
    </row>
    <row r="21" spans="1:13">
      <c r="A21" s="114" t="s">
        <v>54</v>
      </c>
      <c r="B21" s="111"/>
      <c r="C21" s="111"/>
      <c r="D21" s="111"/>
      <c r="E21" s="111"/>
      <c r="F21" s="116"/>
      <c r="G21" s="107"/>
      <c r="H21" s="107"/>
      <c r="I21" s="107"/>
      <c r="J21" s="107"/>
      <c r="K21" s="107"/>
      <c r="L21" s="107"/>
      <c r="M21" s="107"/>
    </row>
    <row r="22" spans="1:13">
      <c r="A22" s="112" t="s">
        <v>47</v>
      </c>
      <c r="B22" s="123">
        <f>$I$14</f>
        <v>13.611111111111111</v>
      </c>
      <c r="C22" s="111"/>
      <c r="D22" s="123">
        <f>J14</f>
        <v>19.886363636363637</v>
      </c>
      <c r="E22" s="111"/>
      <c r="F22" s="124">
        <f>K14</f>
        <v>27.90697674418605</v>
      </c>
      <c r="G22" s="107"/>
      <c r="H22" s="107"/>
      <c r="I22" s="107"/>
      <c r="J22" s="107"/>
      <c r="K22" s="107"/>
      <c r="L22" s="107"/>
      <c r="M22" s="107"/>
    </row>
    <row r="23" spans="1:13" ht="13.5" thickBot="1">
      <c r="A23" s="112"/>
      <c r="B23" s="111"/>
      <c r="C23" s="111"/>
      <c r="D23" s="111"/>
      <c r="E23" s="111"/>
      <c r="F23" s="116"/>
      <c r="G23" s="107"/>
      <c r="H23" s="107"/>
      <c r="I23" s="107"/>
      <c r="J23" s="107"/>
      <c r="K23" s="107"/>
      <c r="L23" s="107"/>
      <c r="M23" s="107"/>
    </row>
    <row r="24" spans="1:13" ht="13.5" thickBot="1">
      <c r="A24" s="115" t="s">
        <v>48</v>
      </c>
      <c r="B24" s="106">
        <v>30</v>
      </c>
      <c r="C24" s="127"/>
      <c r="D24" s="106">
        <v>30</v>
      </c>
      <c r="E24" s="127"/>
      <c r="F24" s="106">
        <v>30</v>
      </c>
      <c r="G24" s="107"/>
      <c r="H24" s="107"/>
      <c r="I24" s="107"/>
      <c r="J24" s="107"/>
      <c r="K24" s="107"/>
      <c r="L24" s="107"/>
      <c r="M24" s="107"/>
    </row>
    <row r="25" spans="1:13">
      <c r="G25" s="107"/>
      <c r="H25" s="107"/>
      <c r="I25" s="107"/>
      <c r="J25" s="107"/>
      <c r="K25" s="107"/>
      <c r="L25" s="107"/>
      <c r="M25" s="107"/>
    </row>
    <row r="26" spans="1:13">
      <c r="G26" s="107"/>
      <c r="H26" s="107"/>
      <c r="I26" s="107"/>
      <c r="J26" s="107"/>
      <c r="K26" s="107"/>
      <c r="L26" s="107"/>
      <c r="M26" s="107"/>
    </row>
    <row r="27" spans="1:13">
      <c r="G27" s="107"/>
      <c r="H27" s="100" t="s">
        <v>70</v>
      </c>
      <c r="I27" s="107"/>
      <c r="J27" s="107"/>
      <c r="K27" s="107"/>
      <c r="L27" s="107"/>
      <c r="M27" s="107"/>
    </row>
    <row r="28" spans="1:13">
      <c r="G28" s="107">
        <v>1</v>
      </c>
      <c r="H28" s="107" t="s">
        <v>76</v>
      </c>
      <c r="I28" s="107"/>
      <c r="J28" s="107"/>
      <c r="K28" s="107"/>
      <c r="L28" s="107"/>
      <c r="M28" s="107"/>
    </row>
    <row r="29" spans="1:13">
      <c r="G29" s="107">
        <v>2</v>
      </c>
      <c r="H29" s="107" t="s">
        <v>56</v>
      </c>
      <c r="I29" s="107"/>
      <c r="J29" s="107"/>
      <c r="K29" s="107"/>
      <c r="L29" s="107"/>
      <c r="M29" s="107"/>
    </row>
    <row r="30" spans="1:13">
      <c r="G30" s="107">
        <v>3</v>
      </c>
      <c r="H30" s="107" t="s">
        <v>58</v>
      </c>
      <c r="I30" s="107"/>
      <c r="J30" s="107"/>
      <c r="K30" s="107"/>
      <c r="L30" s="107"/>
      <c r="M30" s="107"/>
    </row>
    <row r="31" spans="1:13">
      <c r="G31" s="107">
        <v>4</v>
      </c>
      <c r="H31" s="107" t="s">
        <v>57</v>
      </c>
      <c r="I31" s="107"/>
      <c r="J31" s="107"/>
      <c r="K31" s="107"/>
      <c r="L31" s="107"/>
      <c r="M31" s="107"/>
    </row>
    <row r="32" spans="1:13">
      <c r="G32" s="107">
        <v>5</v>
      </c>
      <c r="H32" s="107" t="s">
        <v>60</v>
      </c>
      <c r="I32" s="107"/>
      <c r="J32" s="107"/>
      <c r="K32" s="107"/>
      <c r="L32" s="107"/>
      <c r="M32" s="107"/>
    </row>
  </sheetData>
  <conditionalFormatting sqref="B24">
    <cfRule type="cellIs" dxfId="5" priority="9" operator="greaterThan">
      <formula>$B$22</formula>
    </cfRule>
    <cfRule type="cellIs" dxfId="4" priority="10" operator="lessThan">
      <formula>$B$22</formula>
    </cfRule>
  </conditionalFormatting>
  <conditionalFormatting sqref="D24">
    <cfRule type="cellIs" dxfId="3" priority="3" operator="greaterThan">
      <formula>$D$22</formula>
    </cfRule>
    <cfRule type="cellIs" dxfId="2" priority="4" operator="lessThan">
      <formula>$D$22</formula>
    </cfRule>
  </conditionalFormatting>
  <conditionalFormatting sqref="F24">
    <cfRule type="cellIs" dxfId="1" priority="1" operator="greaterThan">
      <formula>$F$22</formula>
    </cfRule>
    <cfRule type="cellIs" dxfId="0" priority="2" operator="lessThan">
      <formula>$F$22</formula>
    </cfRule>
  </conditionalFormatting>
  <pageMargins left="0.6" right="0.28000000000000003" top="0.88541666666666663" bottom="0.75" header="0.3" footer="0.3"/>
  <pageSetup paperSize="9" orientation="portrait" r:id="rId1"/>
  <headerFooter alignWithMargins="0">
    <oddHeader>&amp;L&amp;G&amp;R
Umsatzplanung
www.gruenderlexikon.de</oddHeader>
    <oddFooter xml:space="preserve">&amp;L© 2018 gruenderlexikon.de  
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Rentabilitätsberechnung Handel</vt:lpstr>
      <vt:lpstr>Umsatzplanung Handel</vt:lpstr>
      <vt:lpstr>Rentabilitätsberechnung DL</vt:lpstr>
      <vt:lpstr>Umsatzplanung Dienstleister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M</dc:creator>
  <cp:lastModifiedBy>Gründerlexikon</cp:lastModifiedBy>
  <cp:revision>5</cp:revision>
  <cp:lastPrinted>2018-06-01T13:23:45Z</cp:lastPrinted>
  <dcterms:created xsi:type="dcterms:W3CDTF">2005-05-30T09:19:01Z</dcterms:created>
  <dcterms:modified xsi:type="dcterms:W3CDTF">2018-06-01T13:23:47Z</dcterms:modified>
</cp:coreProperties>
</file>